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Стоимость СПбГУТ и СПбКТ" sheetId="1" r:id="rId1"/>
    <sheet name="АКТ" sheetId="2" r:id="rId2"/>
    <sheet name="СКТ" sheetId="3" r:id="rId3"/>
  </sheets>
  <definedNames>
    <definedName name="_ftn1" localSheetId="0">'Стоимость СПбГУТ и СПбКТ'!#REF!</definedName>
    <definedName name="_ftnref1" localSheetId="0">'Стоимость СПбГУТ и СПбКТ'!#REF!</definedName>
    <definedName name="_xlnm.Print_Titles" localSheetId="1">АКТ!$A:$I,АКТ!$7:$8</definedName>
    <definedName name="_xlnm.Print_Titles" localSheetId="2">СКТ!$A:$I,СКТ!$7:$8</definedName>
    <definedName name="_xlnm.Print_Area" localSheetId="1">АКТ!$A$1:$I$132</definedName>
    <definedName name="_xlnm.Print_Area" localSheetId="2">СКТ!$A$1:$I$92</definedName>
    <definedName name="_xlnm.Print_Area" localSheetId="0">'Стоимость СПбГУТ и СПбКТ'!$A$1:$H$398</definedName>
  </definedNames>
  <calcPr calcId="145621"/>
</workbook>
</file>

<file path=xl/calcChain.xml><?xml version="1.0" encoding="utf-8"?>
<calcChain xmlns="http://schemas.openxmlformats.org/spreadsheetml/2006/main">
  <c r="I17" i="1" l="1"/>
  <c r="I18" i="1"/>
  <c r="I19" i="1"/>
  <c r="I20" i="1"/>
  <c r="I23" i="1"/>
  <c r="I24" i="1"/>
  <c r="I25" i="1"/>
  <c r="I27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K11" i="2" l="1"/>
  <c r="F112" i="1"/>
  <c r="F111" i="1"/>
  <c r="F110" i="1"/>
  <c r="F109" i="1"/>
  <c r="F108" i="1"/>
  <c r="F107" i="1"/>
  <c r="F106" i="1"/>
  <c r="F23" i="1"/>
  <c r="F99" i="1"/>
  <c r="F81" i="1"/>
  <c r="F77" i="1"/>
  <c r="F62" i="1"/>
  <c r="J31" i="3" l="1"/>
  <c r="F31" i="3" s="1"/>
  <c r="G31" i="3"/>
  <c r="J30" i="3"/>
  <c r="F30" i="3" s="1"/>
  <c r="J29" i="3"/>
  <c r="G29" i="3"/>
  <c r="F29" i="3"/>
  <c r="J28" i="3"/>
  <c r="G28" i="3" s="1"/>
  <c r="J27" i="3"/>
  <c r="F27" i="3" s="1"/>
  <c r="G27" i="3"/>
  <c r="J26" i="3"/>
  <c r="G26" i="3" s="1"/>
  <c r="J25" i="3"/>
  <c r="F25" i="3" s="1"/>
  <c r="J24" i="3"/>
  <c r="G24" i="3" s="1"/>
  <c r="J23" i="3"/>
  <c r="F23" i="3" s="1"/>
  <c r="J22" i="3"/>
  <c r="G22" i="3"/>
  <c r="F22" i="3"/>
  <c r="J20" i="3"/>
  <c r="G20" i="3" s="1"/>
  <c r="J19" i="3"/>
  <c r="G19" i="3" s="1"/>
  <c r="G18" i="3"/>
  <c r="F18" i="3"/>
  <c r="G17" i="3"/>
  <c r="F17" i="3"/>
  <c r="J16" i="3"/>
  <c r="F16" i="3" s="1"/>
  <c r="J15" i="3"/>
  <c r="G15" i="3"/>
  <c r="F15" i="3"/>
  <c r="J14" i="3"/>
  <c r="G14" i="3"/>
  <c r="F14" i="3"/>
  <c r="J13" i="3"/>
  <c r="G13" i="3" s="1"/>
  <c r="J12" i="3"/>
  <c r="F12" i="3" s="1"/>
  <c r="G12" i="3"/>
  <c r="J11" i="3"/>
  <c r="F11" i="3" s="1"/>
  <c r="G11" i="3"/>
  <c r="G23" i="3" l="1"/>
  <c r="G25" i="3"/>
  <c r="G30" i="3"/>
  <c r="F26" i="3"/>
  <c r="F20" i="3"/>
  <c r="G16" i="3"/>
  <c r="F13" i="3"/>
  <c r="F19" i="3"/>
  <c r="F24" i="3"/>
  <c r="F28" i="3"/>
  <c r="J9" i="1" l="1"/>
  <c r="L9" i="1" s="1"/>
  <c r="J8" i="1"/>
  <c r="L8" i="1" s="1"/>
  <c r="F105" i="1"/>
  <c r="F104" i="1"/>
  <c r="F103" i="1"/>
  <c r="F20" i="1" l="1"/>
  <c r="F25" i="1"/>
  <c r="F101" i="1" l="1"/>
  <c r="F100" i="1"/>
  <c r="F180" i="1" l="1"/>
  <c r="F181" i="1"/>
  <c r="F182" i="1"/>
  <c r="F179" i="1"/>
  <c r="F176" i="1"/>
  <c r="F177" i="1"/>
  <c r="F175" i="1"/>
  <c r="F169" i="1"/>
  <c r="F170" i="1"/>
  <c r="F171" i="1"/>
  <c r="F172" i="1"/>
  <c r="F173" i="1"/>
  <c r="F168" i="1"/>
  <c r="E119" i="1" l="1"/>
  <c r="F119" i="1" s="1"/>
  <c r="F117" i="1"/>
  <c r="F118" i="1"/>
  <c r="F116" i="1"/>
  <c r="F115" i="1"/>
  <c r="F114" i="1"/>
  <c r="F113" i="1"/>
  <c r="F96" i="1"/>
  <c r="F93" i="1"/>
  <c r="F89" i="1"/>
  <c r="F86" i="1"/>
  <c r="F87" i="1"/>
  <c r="F88" i="1"/>
  <c r="F90" i="1"/>
  <c r="F91" i="1"/>
  <c r="F92" i="1"/>
  <c r="F94" i="1"/>
  <c r="F95" i="1"/>
  <c r="F97" i="1"/>
  <c r="F98" i="1"/>
  <c r="F85" i="1"/>
  <c r="F83" i="1"/>
  <c r="F79" i="1"/>
  <c r="F71" i="1"/>
  <c r="F78" i="1"/>
  <c r="F76" i="1"/>
  <c r="F70" i="1"/>
  <c r="F69" i="1"/>
  <c r="F68" i="1"/>
  <c r="F64" i="1"/>
  <c r="F63" i="1"/>
  <c r="F60" i="1"/>
  <c r="F61" i="1"/>
  <c r="F65" i="1"/>
  <c r="F66" i="1"/>
  <c r="F67" i="1"/>
  <c r="F72" i="1"/>
  <c r="F73" i="1"/>
  <c r="F74" i="1"/>
  <c r="F75" i="1"/>
  <c r="F80" i="1"/>
  <c r="F58" i="1"/>
  <c r="F57" i="1"/>
  <c r="F56" i="1"/>
  <c r="F55" i="1"/>
  <c r="F54" i="1"/>
  <c r="F52" i="1"/>
  <c r="F53" i="1"/>
  <c r="F51" i="1"/>
  <c r="F50" i="1"/>
  <c r="F49" i="1"/>
  <c r="F40" i="1"/>
  <c r="F41" i="1"/>
  <c r="F42" i="1"/>
  <c r="F43" i="1"/>
  <c r="F44" i="1"/>
  <c r="F45" i="1"/>
  <c r="F46" i="1"/>
  <c r="F47" i="1"/>
  <c r="F48" i="1"/>
  <c r="F39" i="1"/>
  <c r="F33" i="1"/>
  <c r="I33" i="1" s="1"/>
  <c r="F31" i="1"/>
  <c r="I31" i="1" s="1"/>
  <c r="F32" i="1"/>
  <c r="I32" i="1" s="1"/>
  <c r="F28" i="1"/>
  <c r="I28" i="1" s="1"/>
  <c r="F22" i="1"/>
  <c r="I22" i="1" s="1"/>
  <c r="F21" i="1"/>
  <c r="I21" i="1" s="1"/>
  <c r="F30" i="1"/>
  <c r="I30" i="1" s="1"/>
  <c r="F29" i="1"/>
  <c r="I29" i="1" s="1"/>
  <c r="F34" i="1"/>
  <c r="I34" i="1" s="1"/>
  <c r="F26" i="1"/>
  <c r="I26" i="1" s="1"/>
  <c r="F19" i="1"/>
  <c r="F18" i="1"/>
  <c r="F17" i="1"/>
</calcChain>
</file>

<file path=xl/comments1.xml><?xml version="1.0" encoding="utf-8"?>
<comments xmlns="http://schemas.openxmlformats.org/spreadsheetml/2006/main">
  <authors>
    <author>Автор</author>
  </authors>
  <commentList>
    <comment ref="E1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1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E2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  <comment ref="F2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10,4</t>
        </r>
      </text>
    </comment>
  </commentList>
</comments>
</file>

<file path=xl/sharedStrings.xml><?xml version="1.0" encoding="utf-8"?>
<sst xmlns="http://schemas.openxmlformats.org/spreadsheetml/2006/main" count="2683" uniqueCount="738">
  <si>
    <t>Приложение 1</t>
  </si>
  <si>
    <t>УТВЕРЖДЕНО</t>
  </si>
  <si>
    <t xml:space="preserve">для граждан РФ, без учета НДС </t>
  </si>
  <si>
    <t>Место оказания услуги: г. Санкт-Петербург</t>
  </si>
  <si>
    <t>Раздел 1. Основные образовательные программы</t>
  </si>
  <si>
    <t>Форма обучения</t>
  </si>
  <si>
    <t>Срок освоения программы</t>
  </si>
  <si>
    <t>(продолжительность обучения)</t>
  </si>
  <si>
    <t>Стоимость, тыс. руб.</t>
  </si>
  <si>
    <t>Факультет (подразделение)</t>
  </si>
  <si>
    <t>Документ об образовании и (или) о квалификации[1]</t>
  </si>
  <si>
    <t>за семестр</t>
  </si>
  <si>
    <t>полная</t>
  </si>
  <si>
    <t>код</t>
  </si>
  <si>
    <t>наименование</t>
  </si>
  <si>
    <t>1.1.</t>
  </si>
  <si>
    <t>Образовательные программы среднего профессионального образования</t>
  </si>
  <si>
    <t>Санкт-Петербургский Колледж телекоммуникаций (СПбГУТ)</t>
  </si>
  <si>
    <t>1.1.1.</t>
  </si>
  <si>
    <t>Программы на базе основного общего образования</t>
  </si>
  <si>
    <t>Компьютерные сети</t>
  </si>
  <si>
    <t>очная</t>
  </si>
  <si>
    <t>3 г. 10 м.</t>
  </si>
  <si>
    <t>СПбКТ</t>
  </si>
  <si>
    <t>Диплом о среднем профессиональном образовании</t>
  </si>
  <si>
    <t>Программирование в компьютерных системах</t>
  </si>
  <si>
    <t>заочная</t>
  </si>
  <si>
    <t>4 г. 10 м.</t>
  </si>
  <si>
    <t>Многоканальные телекоммуникационные системы</t>
  </si>
  <si>
    <t>3 г. 6 м.</t>
  </si>
  <si>
    <t>4 г. 6 м.</t>
  </si>
  <si>
    <t>Радиосвязь, радиовещание и телевидение</t>
  </si>
  <si>
    <t>38.02.03</t>
  </si>
  <si>
    <t>Операционная деятельность в логистике</t>
  </si>
  <si>
    <t>2 г. 10 м.</t>
  </si>
  <si>
    <t>1.1.2.</t>
  </si>
  <si>
    <t>Программы на базе среднего общего образования</t>
  </si>
  <si>
    <t>2 г. 6 м.</t>
  </si>
  <si>
    <t>1 г. 10 м.</t>
  </si>
  <si>
    <t>Программы бакалавриата</t>
  </si>
  <si>
    <t>Программы академического бакалавриата</t>
  </si>
  <si>
    <t xml:space="preserve">Инфокоммуникационные технологии и системы связи </t>
  </si>
  <si>
    <t>4 г.</t>
  </si>
  <si>
    <t>РТС</t>
  </si>
  <si>
    <t>Диплом бакалавра</t>
  </si>
  <si>
    <t>ИКСС</t>
  </si>
  <si>
    <t>1.2.1.2</t>
  </si>
  <si>
    <t>Радиотехника</t>
  </si>
  <si>
    <t>Инфокоммуникационные технологии и системы связи (индивидуальный учебный план)</t>
  </si>
  <si>
    <t>3 г.</t>
  </si>
  <si>
    <t>Конструирование и технология электронных средств</t>
  </si>
  <si>
    <t>Биотехнические системы и технологии</t>
  </si>
  <si>
    <t>Стандартизация и метрология</t>
  </si>
  <si>
    <t>Информатика и вычислительная техника</t>
  </si>
  <si>
    <t>Программная инженерия</t>
  </si>
  <si>
    <t>Информационная безопасность</t>
  </si>
  <si>
    <t>Фотоника и оптоинформатика</t>
  </si>
  <si>
    <t>43.03.01</t>
  </si>
  <si>
    <t>Сервис</t>
  </si>
  <si>
    <t>ИСиТ</t>
  </si>
  <si>
    <t>Автоматизация технологических процессов и производств</t>
  </si>
  <si>
    <r>
      <t>Автоматизация технологических процессов и производств (</t>
    </r>
    <r>
      <rPr>
        <sz val="10"/>
        <color rgb="FF000000"/>
        <rFont val="Times New Roman"/>
        <family val="1"/>
        <charset val="204"/>
      </rPr>
      <t>индивидуальный учебный план</t>
    </r>
    <r>
      <rPr>
        <sz val="10"/>
        <color theme="1"/>
        <rFont val="Times New Roman"/>
        <family val="1"/>
        <charset val="204"/>
      </rPr>
      <t>)</t>
    </r>
  </si>
  <si>
    <t>Управление в технических системах</t>
  </si>
  <si>
    <t>Электроника и наноэлектроника</t>
  </si>
  <si>
    <t>ФП</t>
  </si>
  <si>
    <t>38.03.02</t>
  </si>
  <si>
    <t>Менеджмент</t>
  </si>
  <si>
    <t>ЭиУ</t>
  </si>
  <si>
    <t>38.03.05</t>
  </si>
  <si>
    <t>Бизнес-информатика</t>
  </si>
  <si>
    <t>очно-заочная</t>
  </si>
  <si>
    <t>5 л.</t>
  </si>
  <si>
    <r>
      <t>Менеджмент (</t>
    </r>
    <r>
      <rPr>
        <sz val="10"/>
        <color rgb="FF000000"/>
        <rFont val="Times New Roman"/>
        <family val="1"/>
        <charset val="204"/>
      </rPr>
      <t>индивидуальный учебный план</t>
    </r>
    <r>
      <rPr>
        <sz val="10"/>
        <color theme="1"/>
        <rFont val="Times New Roman"/>
        <family val="1"/>
        <charset val="204"/>
      </rPr>
      <t>)</t>
    </r>
  </si>
  <si>
    <t>3 г. 2 м.</t>
  </si>
  <si>
    <t>41.03.01</t>
  </si>
  <si>
    <t>Зарубежное регионоведение</t>
  </si>
  <si>
    <t>ГФ</t>
  </si>
  <si>
    <t>42.03.01</t>
  </si>
  <si>
    <t>Реклама и связи с общественностью</t>
  </si>
  <si>
    <t>Экология и природопользование</t>
  </si>
  <si>
    <t>ИВО</t>
  </si>
  <si>
    <t>Инфокоммуникационные технологии и системы связи</t>
  </si>
  <si>
    <t>ВиЗО</t>
  </si>
  <si>
    <t>1.2.2.</t>
  </si>
  <si>
    <t>Программы специалитета</t>
  </si>
  <si>
    <t xml:space="preserve">Инфокоммуникационные технологии и системы специальной  связи </t>
  </si>
  <si>
    <t>Диплом специалиста</t>
  </si>
  <si>
    <t>1.2.3.</t>
  </si>
  <si>
    <t>Программы магистратуры</t>
  </si>
  <si>
    <t>2 г.</t>
  </si>
  <si>
    <t>Диплом магистра</t>
  </si>
  <si>
    <t xml:space="preserve">Автоматизация  технологических процессов  и производств </t>
  </si>
  <si>
    <t>38.04.05</t>
  </si>
  <si>
    <t>41.04.01</t>
  </si>
  <si>
    <t>42.04.01</t>
  </si>
  <si>
    <t>1.2.4.</t>
  </si>
  <si>
    <t>Программы подготовки научно-педагогических кадров в аспирантуре по отраслям наук</t>
  </si>
  <si>
    <t>Математика и механика</t>
  </si>
  <si>
    <t>ОАД</t>
  </si>
  <si>
    <t>Диплом о высшем образовании по программе подготовки научно-педагогических кадров в аспирантуре</t>
  </si>
  <si>
    <t>Физика и астрономия</t>
  </si>
  <si>
    <t>Информатика и вычислительная техник</t>
  </si>
  <si>
    <t>Электроника, радиотехника и связь</t>
  </si>
  <si>
    <t>38.06.01</t>
  </si>
  <si>
    <t>Экономика</t>
  </si>
  <si>
    <t>41.06.01</t>
  </si>
  <si>
    <t>Политические науки и регионоведение</t>
  </si>
  <si>
    <t>46.06.01</t>
  </si>
  <si>
    <t>Исторические науки и археология</t>
  </si>
  <si>
    <t>*</t>
  </si>
  <si>
    <t>Факультативные учебные предметы, курсы, дисциплины (модули)</t>
  </si>
  <si>
    <t>Углубленное изучение иностранного языка</t>
  </si>
  <si>
    <t>96 ч.</t>
  </si>
  <si>
    <t>Настройка и техническое обслуживание систем и устройств радиосвязи</t>
  </si>
  <si>
    <t>Принципы построения инфокоммуникационных систем и сетей</t>
  </si>
  <si>
    <t>«Специалист Huawei по технологиям и оборудованию передачи данных» HCDA-HNTD (HuaweiCertifiedAssociate – HuaweiNetworkTechologiesandDevice)</t>
  </si>
  <si>
    <t>72 ч.</t>
  </si>
  <si>
    <t>НОЦ ИКТ</t>
  </si>
  <si>
    <t>Настройка, регулирование и испытание элементов радиотехнического оборудования и аппаратно-программных средств связи</t>
  </si>
  <si>
    <t>146 ч.</t>
  </si>
  <si>
    <t>ФФП</t>
  </si>
  <si>
    <t>Информационные технологии</t>
  </si>
  <si>
    <t>46 ч.</t>
  </si>
  <si>
    <t>Настройка, регулирование и испытание элементов радиотехнического оборудования</t>
  </si>
  <si>
    <t>160 ч.</t>
  </si>
  <si>
    <t>Техника и технология современного телерадиовещания</t>
  </si>
  <si>
    <r>
      <t xml:space="preserve">72 </t>
    </r>
    <r>
      <rPr>
        <sz val="10"/>
        <color rgb="FF000000"/>
        <rFont val="Times New Roman"/>
        <family val="1"/>
        <charset val="204"/>
      </rPr>
      <t>ч.</t>
    </r>
  </si>
  <si>
    <t>НОЦ Медиоцентр</t>
  </si>
  <si>
    <t>Основы IP-телефонии на базе оборудования Cisco</t>
  </si>
  <si>
    <r>
      <t xml:space="preserve">64 </t>
    </r>
    <r>
      <rPr>
        <sz val="10"/>
        <color rgb="FF000000"/>
        <rFont val="Times New Roman"/>
        <family val="1"/>
        <charset val="204"/>
      </rPr>
      <t>ч.</t>
    </r>
  </si>
  <si>
    <t>Основы VMware vSphere – установка, настройка, управление</t>
  </si>
  <si>
    <t>64 ч.</t>
  </si>
  <si>
    <t>Основы построения глобальных вычислительных сетей</t>
  </si>
  <si>
    <t>32 ч.</t>
  </si>
  <si>
    <t>Основы построения локальных вычислительных сетей</t>
  </si>
  <si>
    <t>Подготовительный курс (обучающие программы для соискателей ученой степени)</t>
  </si>
  <si>
    <t>--</t>
  </si>
  <si>
    <t>Удостоверение</t>
  </si>
  <si>
    <t>Курсы по изучению иностранного языка.</t>
  </si>
  <si>
    <t xml:space="preserve">Курсы по изучению дисциплины, ориентированной на научную специальность. </t>
  </si>
  <si>
    <t>Модуль сопряжения «Системы связи»</t>
  </si>
  <si>
    <t>576 ч.</t>
  </si>
  <si>
    <t>Модуль сопряжения «Информационные технологии»</t>
  </si>
  <si>
    <t>Модуль сопряжения «Логистика»</t>
  </si>
  <si>
    <t>Раздел 2. Образовательные программы военной подготовки на Военной кафедре</t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</si>
  <si>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
Специальность (направление подготовки)</t>
    </r>
    <r>
      <rPr>
        <sz val="11"/>
        <color theme="1"/>
        <rFont val="Calibri"/>
        <family val="2"/>
        <scheme val="minor"/>
      </rPr>
      <t xml:space="preserve">
</t>
    </r>
  </si>
  <si>
    <t>2.1.</t>
  </si>
  <si>
    <t>Программы подготовки офицеров запаса</t>
  </si>
  <si>
    <t>Применение подразделений и частей со средствами многоканальной радиорелейной и тропосферной связи</t>
  </si>
  <si>
    <t>Не выдается</t>
  </si>
  <si>
    <t>Организация фельдъегерско-почтовой связи</t>
  </si>
  <si>
    <t>Применение соединений, воинских частей и подразделений, вооруженных наземными средствами РЭБ с наземными системами управления войсками и оружием</t>
  </si>
  <si>
    <t>Эксплуатация и ремонт наземной аппаратуры многоканальной радиорелейной и тропосферной связи</t>
  </si>
  <si>
    <t>Эксплуатация и ремонт аппаратуры электросвязи</t>
  </si>
  <si>
    <t>Эксплуатация и ремонт наземной аппаратуры спутниковой связи</t>
  </si>
  <si>
    <t>Программы подготовки сержантов запаса</t>
  </si>
  <si>
    <t>Командир отделения радиолокационных станций (комплексов)</t>
  </si>
  <si>
    <t>1 г. 6 м.</t>
  </si>
  <si>
    <t>Начальник радиорелейной станции</t>
  </si>
  <si>
    <t>Начальник экспедиции</t>
  </si>
  <si>
    <t>Программы подготовки солдат запаса</t>
  </si>
  <si>
    <t>Механик дальней связи</t>
  </si>
  <si>
    <t>Механик телеграфной аппаратуры</t>
  </si>
  <si>
    <t>Механик радиосвязи</t>
  </si>
  <si>
    <t>Механик КВ р/ст большой мощности</t>
  </si>
  <si>
    <t>Раздел 3. Дополнительные образовательные программы</t>
  </si>
  <si>
    <t>3.1.</t>
  </si>
  <si>
    <t>Дополнительные общеобразовательные программы</t>
  </si>
  <si>
    <t>3.1.1.</t>
  </si>
  <si>
    <t>Дополнительные общеразвивающие программы для обучающихся СПбГУТ и всех желающих</t>
  </si>
  <si>
    <t>3.1.1.1.</t>
  </si>
  <si>
    <t>Подготовка к поступлению на обучение по образовательным программам среднего профессионального образования</t>
  </si>
  <si>
    <t>Подготовительные курсы Санкт-Петербургского Колледжа телекоммуникаций (ПК СПбКТ)</t>
  </si>
  <si>
    <t>Русский язык</t>
  </si>
  <si>
    <t>очно-зочная</t>
  </si>
  <si>
    <t>50 ч.</t>
  </si>
  <si>
    <t>ПК СПбКТ</t>
  </si>
  <si>
    <t>Математика</t>
  </si>
  <si>
    <t>Физика</t>
  </si>
  <si>
    <t>3.1.1.2.</t>
  </si>
  <si>
    <t>Подготовка к поступлению на обучение по образовательным программам высшего образования</t>
  </si>
  <si>
    <t>Подготовительные курсы Санкт-Петербургского государственного университета телекоммуникаций (ПК СПбГУТ)</t>
  </si>
  <si>
    <t>Д-1001</t>
  </si>
  <si>
    <t>Математика, физика, русский язык</t>
  </si>
  <si>
    <t>300 ч.</t>
  </si>
  <si>
    <t>ПК СПбГУТ</t>
  </si>
  <si>
    <t>220 ч.</t>
  </si>
  <si>
    <t>125 ч.</t>
  </si>
  <si>
    <t>Д-1002</t>
  </si>
  <si>
    <t>Математика, обществознание, русский язык</t>
  </si>
  <si>
    <t>Д-1003</t>
  </si>
  <si>
    <t>Математика, физика</t>
  </si>
  <si>
    <t>104 ч.</t>
  </si>
  <si>
    <t>Д-1005</t>
  </si>
  <si>
    <t>120 ч.</t>
  </si>
  <si>
    <t>80 ч.</t>
  </si>
  <si>
    <t>60 ч.</t>
  </si>
  <si>
    <t>52 ч.</t>
  </si>
  <si>
    <t>40 ч.</t>
  </si>
  <si>
    <t>16ч.</t>
  </si>
  <si>
    <t>Д-1006</t>
  </si>
  <si>
    <t>Д-1007</t>
  </si>
  <si>
    <t>90 ч.</t>
  </si>
  <si>
    <t>16 ч.</t>
  </si>
  <si>
    <t>8ч.</t>
  </si>
  <si>
    <t>Д-1008</t>
  </si>
  <si>
    <t>Обществознание</t>
  </si>
  <si>
    <t>Д-1009</t>
  </si>
  <si>
    <t>История</t>
  </si>
  <si>
    <t>Д-1010</t>
  </si>
  <si>
    <t>Информатика</t>
  </si>
  <si>
    <t>3.1.1.3</t>
  </si>
  <si>
    <t>Иные общеразвивающие программы</t>
  </si>
  <si>
    <t>Дополнительная образовательная программа, обеспечивающая подготовку к освоению основных образовательных программ на русском языке</t>
  </si>
  <si>
    <t>800 ч.</t>
  </si>
  <si>
    <t>Отдел международного сотрудничества</t>
  </si>
  <si>
    <t>Сертификат</t>
  </si>
  <si>
    <t>3.2.</t>
  </si>
  <si>
    <t>Дополнительные профессиональные программы</t>
  </si>
  <si>
    <t>Не реализуются</t>
  </si>
  <si>
    <t>3.2.1.</t>
  </si>
  <si>
    <t>Программы повышения квалификации</t>
  </si>
  <si>
    <t>Эксплуатация современного телекоммуникационного оборудования плезиохронной и синхронной цифровой иерархии</t>
  </si>
  <si>
    <t>Курс Сisco IT Essentials: персональный компьютер и аппаратное и программное обеспечение</t>
  </si>
  <si>
    <t>Компьютерная графика в обеспечении логистического процесса</t>
  </si>
  <si>
    <t>Инструментальные средства в управлении логистических систем</t>
  </si>
  <si>
    <t>Тестирование программного обеспечения</t>
  </si>
  <si>
    <t>Авторизованные курсы по изучению оборудования D-Link</t>
  </si>
  <si>
    <t>Построение беспроводных локальных сетей и защита сетей</t>
  </si>
  <si>
    <t>Современные технологии монтажа волоконно-оптических кабелей связи</t>
  </si>
  <si>
    <t>Построение и поддержка пассивных оптических сетей (GPON)</t>
  </si>
  <si>
    <t>Техническое обслуживание высокочастотных систем связи по ЛЭП</t>
  </si>
  <si>
    <t>Построение виртуальных локальных сетей</t>
  </si>
  <si>
    <t>Социальное и профессиональное развитие специалиста почтовой связи</t>
  </si>
  <si>
    <t>Автоматизированное рабочее место диспетчера спутниковой системы мониторинга почтовых перевозок. Деловая культура современного бизнеса</t>
  </si>
  <si>
    <t>Технологии современной почтовой логистики</t>
  </si>
  <si>
    <t>Методы обработки информации</t>
  </si>
  <si>
    <t>Современные сетевые и инфокоммуникационные технолии</t>
  </si>
  <si>
    <t>Самопрезентация специалиста на рынке услуг связи</t>
  </si>
  <si>
    <t>Создание Wed-сайтов.</t>
  </si>
  <si>
    <t>ИТ-110</t>
  </si>
  <si>
    <t>Телекоммуникационные технологии NGN и постNGN</t>
  </si>
  <si>
    <t>очно-заочная с применением дистанционных образовательных технологий (очно-заочная с ДОТ)</t>
  </si>
  <si>
    <t>Факультет повышения квалификации и переподготовки инженерно-педагогических кадров (ФПКиПИПК)</t>
  </si>
  <si>
    <t>ИТ-115</t>
  </si>
  <si>
    <t>IP-технологии и области ее применения</t>
  </si>
  <si>
    <t>очно-заочная с ДОТ</t>
  </si>
  <si>
    <t>ФПКиПИПК</t>
  </si>
  <si>
    <t>ИТ-116</t>
  </si>
  <si>
    <t xml:space="preserve">Мультисервисные сети </t>
  </si>
  <si>
    <t>ИТ-118</t>
  </si>
  <si>
    <t>Технология IP/MPLS и принципы построения транспортных сетей</t>
  </si>
  <si>
    <t>ИТ-1110</t>
  </si>
  <si>
    <t>IP-коммуникации в NGN. Протоколы и технологии.</t>
  </si>
  <si>
    <t>ИТ-1113</t>
  </si>
  <si>
    <t xml:space="preserve">Построение мультисервисных сетей на базе оборудования фирмы Cisco </t>
  </si>
  <si>
    <t>ИТ-1115</t>
  </si>
  <si>
    <t>Предоставление интерактивных услуг на базе технологии IPTV</t>
  </si>
  <si>
    <t>ИТ-1117</t>
  </si>
  <si>
    <t>Протоколы в сетях NGN/IMS.  Протоколы группы Sigtran. Протоколы SIP, SIP-I,  SIP-T</t>
  </si>
  <si>
    <t>ИТ-1120</t>
  </si>
  <si>
    <t>Построение и развитие мультисервисных сетей NGN</t>
  </si>
  <si>
    <t>ИТ-1121</t>
  </si>
  <si>
    <t>Медиаторы плана нумерации</t>
  </si>
  <si>
    <t>ИТ-1124</t>
  </si>
  <si>
    <t>Качество обслуживания в IP сетях</t>
  </si>
  <si>
    <t>ИТ-1125</t>
  </si>
  <si>
    <t>Metro Ethernet. Архитектура и технологии</t>
  </si>
  <si>
    <t>ИТ-1126</t>
  </si>
  <si>
    <t>IT-ланшафт сетей NGN/IMS и пост NGN. Системы эксплуатационного управления Frameworx</t>
  </si>
  <si>
    <t>ИТ-211</t>
  </si>
  <si>
    <t xml:space="preserve">Современные технологии транспортных сетей связи </t>
  </si>
  <si>
    <t>ИТ-231</t>
  </si>
  <si>
    <t xml:space="preserve">Синхронные транспортные сети и системы передачи SDH </t>
  </si>
  <si>
    <t>ИТ-232</t>
  </si>
  <si>
    <t>Синхронизация транспортных сетей SDH и проектирование наложенных сетей синхронизации</t>
  </si>
  <si>
    <t>ИТ-233</t>
  </si>
  <si>
    <t>Измерения в транспортной сети синхронной цифровой иерархии и в сети Ethernet</t>
  </si>
  <si>
    <t>ИТ-241</t>
  </si>
  <si>
    <t xml:space="preserve">Волоконно-оптические линии связи. </t>
  </si>
  <si>
    <t>ИТ-242</t>
  </si>
  <si>
    <t xml:space="preserve">Проектирование волоконно-оптических линий и сетей связи </t>
  </si>
  <si>
    <t>ИТ-244</t>
  </si>
  <si>
    <t xml:space="preserve">Нормативная, проектно-сметная, приемо-сдаточная и эксплуатационная  документация ВОЛС  </t>
  </si>
  <si>
    <t>ИТ-245</t>
  </si>
  <si>
    <t xml:space="preserve">Технадзор за строительством, эксплуатационное обслуживание и ремонт волоконно-оптических линий связи (ВОЛС) </t>
  </si>
  <si>
    <t>ИТ-246</t>
  </si>
  <si>
    <t xml:space="preserve">Магистральные сети на базе ВОЛС с использованием технологии DWDM. </t>
  </si>
  <si>
    <t>ИТ-248</t>
  </si>
  <si>
    <t xml:space="preserve">Проектирование, строительство и эксплуатация ВОЛС-ВЛ с использованием инфроструктуры воздушных линий электропередачи </t>
  </si>
  <si>
    <t>ИТ-2410</t>
  </si>
  <si>
    <t>Монтаж и измерение параметров волоконно-оптических линий связи</t>
  </si>
  <si>
    <t>ИТ-2412</t>
  </si>
  <si>
    <t>Проектирование подводных волоконно-оптических линий связи</t>
  </si>
  <si>
    <t>ИТ-2413</t>
  </si>
  <si>
    <t>Особенности проектирования, строительства и эксплуатация сетей связи на базе ВОЛС с DWDM, CWDM, PON.</t>
  </si>
  <si>
    <t>ИТ-2414</t>
  </si>
  <si>
    <t>Организация эксплуатации ВОЛС - существующие регламент и практический опыт</t>
  </si>
  <si>
    <t>ИТ-2415</t>
  </si>
  <si>
    <t>Современные технологии монтажа и ремонта кабельных линий связи</t>
  </si>
  <si>
    <t>ИТ-251</t>
  </si>
  <si>
    <t>Современные цифровые радиорелейные системы связи. Принципы построения и основные особенности</t>
  </si>
  <si>
    <t>ИТ-253</t>
  </si>
  <si>
    <t>Автоматизированное проектирование и расчет наземных радиолиний транспортных сетей связи</t>
  </si>
  <si>
    <t>ИТ-261</t>
  </si>
  <si>
    <t>Системы спутниковой связи и вещания</t>
  </si>
  <si>
    <t>ИТ-274</t>
  </si>
  <si>
    <t xml:space="preserve">Структурированные кабельные системы. </t>
  </si>
  <si>
    <t>ИТ-361</t>
  </si>
  <si>
    <t>Беспроводные локальные сети Wi-Fi</t>
  </si>
  <si>
    <t>ИТ-365</t>
  </si>
  <si>
    <t>Системы и средства подвижной связи</t>
  </si>
  <si>
    <t>ИТ-366</t>
  </si>
  <si>
    <t>Системы подвижной связи 3-го поколения UMTS (WCDMA)</t>
  </si>
  <si>
    <t>ИТ-368</t>
  </si>
  <si>
    <t>Стандарт подвижной связи 4-го поколения LTE</t>
  </si>
  <si>
    <t>ИТ-369</t>
  </si>
  <si>
    <t>Системы профессиональной транкинговой подвижной связи стандарта TETRA</t>
  </si>
  <si>
    <t>ИТ-373</t>
  </si>
  <si>
    <t>Технологии передачи аудио поверх IP</t>
  </si>
  <si>
    <t xml:space="preserve">ИТ-378 </t>
  </si>
  <si>
    <t>Технологии цифрового телерадиовещания в стандарте DVB-T2</t>
  </si>
  <si>
    <t>ИТ-381</t>
  </si>
  <si>
    <t>Системы электропитания оборудования связи</t>
  </si>
  <si>
    <t>ИТ-382</t>
  </si>
  <si>
    <t>Системы заземления и устройства защиты оборудования от перенапряжений и сверхтоков</t>
  </si>
  <si>
    <t>ИТ-385</t>
  </si>
  <si>
    <t>Телевизионные системы безопасности</t>
  </si>
  <si>
    <t>ИТ-386</t>
  </si>
  <si>
    <t>Системы контроля доступа</t>
  </si>
  <si>
    <t>ИТ-387</t>
  </si>
  <si>
    <t>Инженерно-техническая защита объектов</t>
  </si>
  <si>
    <t>ИТ-410</t>
  </si>
  <si>
    <t>Системы и сети широкополосного доступа</t>
  </si>
  <si>
    <t>ИТ-411</t>
  </si>
  <si>
    <t>Системы и сети широкополосного радиодоступа</t>
  </si>
  <si>
    <t>ИТ-412</t>
  </si>
  <si>
    <t>Системы и сети широкополосного стационарного доступа</t>
  </si>
  <si>
    <t>ИТ-413</t>
  </si>
  <si>
    <t xml:space="preserve">Пассивные оптические сети (PON). </t>
  </si>
  <si>
    <t>ИТ-415</t>
  </si>
  <si>
    <t>Технологии FTTx и их компоненты</t>
  </si>
  <si>
    <t>ИТ-513</t>
  </si>
  <si>
    <t>Табличный процессор “Excel” для ОС Windows (Базовый курс)</t>
  </si>
  <si>
    <t>ИТ-514</t>
  </si>
  <si>
    <t>Табличный процессор “Excel” для ОС Windows (Типовой курс)</t>
  </si>
  <si>
    <t>ИТ-515</t>
  </si>
  <si>
    <t xml:space="preserve">Табличный процессор “Excel” для ОС Windows (Специализированный курс) </t>
  </si>
  <si>
    <t>ИТ-517</t>
  </si>
  <si>
    <t>Microsoft Office для корпоративных пользователей (Совместное использование  MS Office, Excel, Access, Word, Outlook)</t>
  </si>
  <si>
    <t>ИТ-519</t>
  </si>
  <si>
    <t>Технология технического рисования на основе программных продуктов  MS Visio  и AutoCad</t>
  </si>
  <si>
    <t>ИТ-5110</t>
  </si>
  <si>
    <t>Управление проектами и оптимизация работ с использованием  MS PROJECT</t>
  </si>
  <si>
    <t>ИТ-612</t>
  </si>
  <si>
    <t>Сетевые технологии</t>
  </si>
  <si>
    <t>ИТ-613</t>
  </si>
  <si>
    <t>Администрирование в информационных системах</t>
  </si>
  <si>
    <t>ИТ-614</t>
  </si>
  <si>
    <t>Введение в сети Introduction Network</t>
  </si>
  <si>
    <t>ИТ-615</t>
  </si>
  <si>
    <t>Масштабируемые сети Scaling networks</t>
  </si>
  <si>
    <t>ИТ-616</t>
  </si>
  <si>
    <t>Основы маршрутизации и коммутации Routing&amp;Switching</t>
  </si>
  <si>
    <t>ИТ-617</t>
  </si>
  <si>
    <t>Построение глобальных сетей Connecting networks</t>
  </si>
  <si>
    <t>ИТ-618</t>
  </si>
  <si>
    <t>Мониторинг сетевого трафика и решение сетевых проблем с использованием программы Wireshark</t>
  </si>
  <si>
    <t>ИТ-619</t>
  </si>
  <si>
    <t>Тестирование сетей Ethernet на соответствие нормативной базе. Поиск и устранение ошибок</t>
  </si>
  <si>
    <t>ИТ-710</t>
  </si>
  <si>
    <t>Защита виртуальных структур</t>
  </si>
  <si>
    <t>ИТ-711</t>
  </si>
  <si>
    <t>Защита от сетевых вторжений и вредоносных программ</t>
  </si>
  <si>
    <t>ИТ-712</t>
  </si>
  <si>
    <t>Защита рабочих станций и серверов</t>
  </si>
  <si>
    <t>ИТ-713</t>
  </si>
  <si>
    <t>Управление инцидентами информационной безопасности</t>
  </si>
  <si>
    <t>ИТ-714</t>
  </si>
  <si>
    <t>Современные средства защиты информации в компьютерных сетях (Интерактивный курс)</t>
  </si>
  <si>
    <t>ИТ-810</t>
  </si>
  <si>
    <t>Современные технологии и услуги сетей электросвязи</t>
  </si>
  <si>
    <t>ИТ-811</t>
  </si>
  <si>
    <t>Сети связи и инфокоммуникационные услуги (для нетехнических специалистов)</t>
  </si>
  <si>
    <t>ИТ-812</t>
  </si>
  <si>
    <t>Управление телекоммуникационными сетями и услугами</t>
  </si>
  <si>
    <t>ИТ-813</t>
  </si>
  <si>
    <t>Сертификация в области связи: средства связи, услуги связи</t>
  </si>
  <si>
    <t>ИТ-814</t>
  </si>
  <si>
    <t>Бизнес-процессы оператора связи: eTOM, TAM</t>
  </si>
  <si>
    <t>ИТ-815</t>
  </si>
  <si>
    <t>Оценка показателей эффективности эксплуатации в операторской компании</t>
  </si>
  <si>
    <t>ИТ-912</t>
  </si>
  <si>
    <t>Современные системы связи, метрология, сертификация, радиоконтроль и измерение параметров излучений передатчиков</t>
  </si>
  <si>
    <t>ИТ-913</t>
  </si>
  <si>
    <t>Регулирование использования радиочастотного спектра и современные средства телекоммуникаций (руководители подразделений)</t>
  </si>
  <si>
    <t>ИТ-1010</t>
  </si>
  <si>
    <t>Разработка цифровых устройств на основе ПЛИС с применением языка VERILOG</t>
  </si>
  <si>
    <t>ИТ-1011</t>
  </si>
  <si>
    <t>Проектирование электронных устройств с применением Altium Designer</t>
  </si>
  <si>
    <t>ИТ-1012</t>
  </si>
  <si>
    <t>Методы выделения, распознавание и сопровождения объектов в системах технического зрения</t>
  </si>
  <si>
    <t>ИТ-1013</t>
  </si>
  <si>
    <t>Базовые методы и алгоритмы цифровой обработки сигналов</t>
  </si>
  <si>
    <t>ИТ-1210</t>
  </si>
  <si>
    <t>Дизайн и эргономика пользовательских интерфейсов</t>
  </si>
  <si>
    <t>ИТ-1211</t>
  </si>
  <si>
    <t>Программирование С++</t>
  </si>
  <si>
    <t>ИТ-1212</t>
  </si>
  <si>
    <t>Программирование Java</t>
  </si>
  <si>
    <t>ИТ-1213</t>
  </si>
  <si>
    <t>Профессиональная верстка. HTML5 и CSS3</t>
  </si>
  <si>
    <t>ИТ-1214</t>
  </si>
  <si>
    <t>Разработка Web-приложений с использованием PHP и MySQL</t>
  </si>
  <si>
    <t>УП-110</t>
  </si>
  <si>
    <t>Основы создания и функционирования СМК организаций в соответствии с требованиями ГОСТ РВ 0015-002-2012</t>
  </si>
  <si>
    <t>УП-111</t>
  </si>
  <si>
    <t>Сертификация СМК на соответствие требованиям ГОСТ РВ -0015-002-2012</t>
  </si>
  <si>
    <t>УП-112</t>
  </si>
  <si>
    <t>Внутренний аудитор СМК</t>
  </si>
  <si>
    <t>УП-113</t>
  </si>
  <si>
    <t>Внутренний аудитор интегрированной системы менеджмента по ГОСТ ISO 9001 и ГОСТ ИСО 14001</t>
  </si>
  <si>
    <t>УП-114</t>
  </si>
  <si>
    <t>Основы каталогизации промышленной продукции</t>
  </si>
  <si>
    <t>УП-210</t>
  </si>
  <si>
    <t>Логистика на современном предприятии</t>
  </si>
  <si>
    <t>УП-211</t>
  </si>
  <si>
    <t>Производственная логистика</t>
  </si>
  <si>
    <t>УП-212</t>
  </si>
  <si>
    <t>Контрактная система в сфере закупок товаров, работ, услуг для обеспечения государственных и муниципальных нужд</t>
  </si>
  <si>
    <t>УП-310</t>
  </si>
  <si>
    <t xml:space="preserve">Менеджмент современных  предприятий </t>
  </si>
  <si>
    <t>УП-311</t>
  </si>
  <si>
    <t>Повышение квалификации руководителей структурных подразделений</t>
  </si>
  <si>
    <t>УП-312</t>
  </si>
  <si>
    <t>Управление проектами на  основе международного стандарта PMI PMBOK®</t>
  </si>
  <si>
    <t>УП-313</t>
  </si>
  <si>
    <t>Бизнес-планирование и риск-анализ телекоммуникационных проектов</t>
  </si>
  <si>
    <t>УП-410</t>
  </si>
  <si>
    <t>Управление персоналом на предприятиях</t>
  </si>
  <si>
    <t>УП-411</t>
  </si>
  <si>
    <t xml:space="preserve">Повышение квалификации начальников отделов и специалистов кадровых служб и служб управления персоналом </t>
  </si>
  <si>
    <t>УП-510</t>
  </si>
  <si>
    <t xml:space="preserve">Экономика телекоммуникационных предприятий </t>
  </si>
  <si>
    <t>УП-511</t>
  </si>
  <si>
    <t xml:space="preserve">Повышение квалификации руководителей подразделений и экономистов предприятий </t>
  </si>
  <si>
    <t>УП-512</t>
  </si>
  <si>
    <t>Бухгалтерский учет и аудит телекоммуникационных предприятий</t>
  </si>
  <si>
    <t>УП-610</t>
  </si>
  <si>
    <t xml:space="preserve">Маркетинг компании </t>
  </si>
  <si>
    <t>УП-611</t>
  </si>
  <si>
    <t>Связи с общественностью (Pablic Relations) на предприятиях</t>
  </si>
  <si>
    <t>УП-612</t>
  </si>
  <si>
    <t>Повышение квалификации руководителей и специалистов подразделений маркетинга и рекламы</t>
  </si>
  <si>
    <t>УП-613</t>
  </si>
  <si>
    <t>Интернет-технологии для менеджеров по рекламе и PR</t>
  </si>
  <si>
    <t>УП-614</t>
  </si>
  <si>
    <t>Оптимальное управление продуктами и продакт-маркетинг</t>
  </si>
  <si>
    <t>УП-615</t>
  </si>
  <si>
    <t xml:space="preserve">Маркетинг продукта, позиционирование и брендинг </t>
  </si>
  <si>
    <t>3.2.2.</t>
  </si>
  <si>
    <t>Программы профессиональной переподготовки</t>
  </si>
  <si>
    <t>ППЭ-01</t>
  </si>
  <si>
    <t>Экономика и менеджмент в инфокоммуникациях</t>
  </si>
  <si>
    <t>600 ч.</t>
  </si>
  <si>
    <t>Диплом о профессиональной переподготовке</t>
  </si>
  <si>
    <t>ППЭ-01-Д</t>
  </si>
  <si>
    <t>дистанционная</t>
  </si>
  <si>
    <t>ППЭ-02</t>
  </si>
  <si>
    <t>Маркетинг, реклама в бизнесе</t>
  </si>
  <si>
    <t>ППЭ-02-Д</t>
  </si>
  <si>
    <t>ППЭ-03</t>
  </si>
  <si>
    <t>Управление современным предприятием</t>
  </si>
  <si>
    <t>ППЭ-03-Д</t>
  </si>
  <si>
    <t>ППТ-01</t>
  </si>
  <si>
    <t>Волоконно-оптические сети и системы связи</t>
  </si>
  <si>
    <t>ППТ-01-Д</t>
  </si>
  <si>
    <t>ППТ-02</t>
  </si>
  <si>
    <t>Инфокоммуникационные сети и системы связи</t>
  </si>
  <si>
    <t>ППТ-02-Д</t>
  </si>
  <si>
    <t>Удостоверение о повышении квалификации</t>
  </si>
  <si>
    <t>1.2.1.</t>
  </si>
  <si>
    <t>Инфокоммуникации в области специальной связи</t>
  </si>
  <si>
    <t>Справка об обучении</t>
  </si>
  <si>
    <t>Свидетельство</t>
  </si>
  <si>
    <t>09.03.02</t>
  </si>
  <si>
    <r>
      <t>Информационные системы и технологии (</t>
    </r>
    <r>
      <rPr>
        <sz val="10"/>
        <color rgb="FF000000"/>
        <rFont val="Times New Roman"/>
        <family val="1"/>
        <charset val="204"/>
      </rPr>
      <t>одновременное второе ВПО</t>
    </r>
    <r>
      <rPr>
        <sz val="10"/>
        <color theme="1"/>
        <rFont val="Times New Roman"/>
        <family val="1"/>
        <charset val="204"/>
      </rPr>
      <t>)</t>
    </r>
  </si>
  <si>
    <r>
      <t>Менеджмент (</t>
    </r>
    <r>
      <rPr>
        <sz val="10"/>
        <color rgb="FF000000"/>
        <rFont val="Times New Roman"/>
        <family val="1"/>
        <charset val="204"/>
      </rPr>
      <t>одновременное второе ВПО</t>
    </r>
    <r>
      <rPr>
        <sz val="10"/>
        <color theme="1"/>
        <rFont val="Times New Roman"/>
        <family val="1"/>
        <charset val="204"/>
      </rPr>
      <t>)</t>
    </r>
  </si>
  <si>
    <r>
      <t>Реклама и связи с общественностью (</t>
    </r>
    <r>
      <rPr>
        <sz val="10"/>
        <color rgb="FF000000"/>
        <rFont val="Times New Roman"/>
        <family val="1"/>
        <charset val="204"/>
      </rPr>
      <t>одновременное второе ВПО</t>
    </r>
    <r>
      <rPr>
        <sz val="10"/>
        <color theme="1"/>
        <rFont val="Times New Roman"/>
        <family val="1"/>
        <charset val="204"/>
      </rPr>
      <t>)</t>
    </r>
  </si>
  <si>
    <t>2,5 г.</t>
  </si>
  <si>
    <t>36 ч.</t>
  </si>
  <si>
    <t>Уровень образовательной программы. 
Специальность (направление подготовки)</t>
  </si>
  <si>
    <t xml:space="preserve">Информационные системы и технологии </t>
  </si>
  <si>
    <r>
      <t>Информационные системы и технологии (</t>
    </r>
    <r>
      <rPr>
        <sz val="10"/>
        <color rgb="FF000000"/>
        <rFont val="Times New Roman"/>
        <family val="1"/>
        <charset val="204"/>
      </rPr>
      <t>для выпускников СПбКТ</t>
    </r>
    <r>
      <rPr>
        <sz val="10"/>
        <color theme="1"/>
        <rFont val="Times New Roman"/>
        <family val="1"/>
        <charset val="204"/>
      </rPr>
      <t>)</t>
    </r>
  </si>
  <si>
    <r>
      <t>Информационные системы и технологии (</t>
    </r>
    <r>
      <rPr>
        <sz val="10"/>
        <color rgb="FF000000"/>
        <rFont val="Times New Roman"/>
        <family val="1"/>
        <charset val="204"/>
      </rPr>
      <t>индивидуальеый учебный план</t>
    </r>
    <r>
      <rPr>
        <sz val="10"/>
        <color theme="1"/>
        <rFont val="Times New Roman"/>
        <family val="1"/>
        <charset val="204"/>
      </rPr>
      <t>)</t>
    </r>
  </si>
  <si>
    <t>Инфокоммуникационные технологии и системы связи (для выпускников СПбКТ)</t>
  </si>
  <si>
    <t>Менеджмент (для выпускников СПбКТ)</t>
  </si>
  <si>
    <r>
      <t>Инфокоммуникационные технологии и системы связи (</t>
    </r>
    <r>
      <rPr>
        <sz val="10"/>
        <color rgb="FF000000"/>
        <rFont val="Times New Roman"/>
        <family val="1"/>
        <charset val="204"/>
      </rPr>
      <t>одновременное второе ВПО</t>
    </r>
    <r>
      <rPr>
        <sz val="10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</si>
  <si>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Специальность (направление подготовки)</t>
    </r>
    <r>
      <rPr>
        <sz val="11"/>
        <color theme="1"/>
        <rFont val="Calibri"/>
        <family val="2"/>
        <scheme val="minor"/>
      </rPr>
      <t xml:space="preserve">
</t>
    </r>
  </si>
  <si>
    <t>Пояснительная записка</t>
  </si>
  <si>
    <t>1.     Стоимость услуг указана без учета НДС</t>
  </si>
  <si>
    <t xml:space="preserve">2.     Облагаются НДС: </t>
  </si>
  <si>
    <t>- дополнительные услуги, оказываемые образовательной организацией, в частности обеспечение учащихся питанием и проживанием;</t>
  </si>
  <si>
    <t>- услуги по проведению разовых лекций, стажировок, семинаров и других видов обучения, которые не сопровождаются итоговой аттестацией и выдачей документов об образовании или квалификации (Письмо Минфина России от 27.08.2008 г. № 03-07-07/81).</t>
  </si>
  <si>
    <t xml:space="preserve">3. Не облагаются НДС услуги: </t>
  </si>
  <si>
    <t>- оказанные за пределами территории РФ (пп. 3 п. 1 ст. 148 НК РФ).</t>
  </si>
  <si>
    <t>- в сфере образования, оказываемых некоммерческими образовательными организациями по реализации общеобразовательных и (или) профессиональных образовательных программ (основных и (или) дополнительных), программ профессиональной подготовки, указанных в лицензии, или воспитательного процесса, а также дополнительных образовательных услуг, соответствующих уровню и направленности образовательных программ, указанных в лицензии, за исключением консультационных услуг, а также услуг по сдаче в аренду помещений  (п. 14 ст. 149 НК РФ).</t>
  </si>
  <si>
    <t>Курсы по изучению истории и философии науки</t>
  </si>
  <si>
    <t>4. Для иностранных граждан и лиц без гражданства в стоимость обучения по основным образовательным программам дополнительно включается компенсация расходов «Департамента международного образования» в сумме 12, 0 тыс. рублей за семестр., кроме граждан Республики Беларусь, Республики Казахстан, Кыргызской Республики, Республики Таджикистан (на основании постановления Правительства РФ от 22.06.1999 № 662 "Об утверждении Соглашения о предоставлении равных прав гражданам государств - участников Договора об углублении интеграции в экономической и гуманитарной областях от 29 марта 1996 года на поступление в учебные заведения"</t>
  </si>
  <si>
    <t xml:space="preserve">Разговорный иностранный язык </t>
  </si>
  <si>
    <t xml:space="preserve">Переводчик в сфере профессиональной коммуникации </t>
  </si>
  <si>
    <t>252 ч.</t>
  </si>
  <si>
    <t>Гид-переводчик. Организаций, сопровождение и экскурсионное обслуживание туристов в Санкт-Петербурге, музеях и пригородах</t>
  </si>
  <si>
    <t>320 ч.</t>
  </si>
  <si>
    <t>Преподаватель высшей школы</t>
  </si>
  <si>
    <t>Маркетинг, реклама и PR в бизнесе</t>
  </si>
  <si>
    <t>Логистический менеджмент</t>
  </si>
  <si>
    <t>Инженер слаботочных сетей</t>
  </si>
  <si>
    <t>Системный администратор</t>
  </si>
  <si>
    <t>Инженер-программист</t>
  </si>
  <si>
    <t>Web-Маркетолог - Аналитик</t>
  </si>
  <si>
    <t>Web-Дизайн</t>
  </si>
  <si>
    <t>400 ч.</t>
  </si>
  <si>
    <t>370 ч.</t>
  </si>
  <si>
    <t>350 ч.</t>
  </si>
  <si>
    <t>450 ч.</t>
  </si>
  <si>
    <t>500 ч.</t>
  </si>
  <si>
    <t>-</t>
  </si>
  <si>
    <t>Радиотехника (стажировка для иностранных обучающихся)</t>
  </si>
  <si>
    <t>Инфокоммуникационные технологии и системы связи (стажировка для иностранных обучающихся)</t>
  </si>
  <si>
    <t>Автоматизация технологических процессов и производств  (стажировка для иностранных обучающихся)</t>
  </si>
  <si>
    <t>РТС, ОМС</t>
  </si>
  <si>
    <t>ИКСС, ОМС</t>
  </si>
  <si>
    <t>ИСиТ, ОМС</t>
  </si>
  <si>
    <t>48 ч.</t>
  </si>
  <si>
    <t>Ведение бухгалтерского учета в 1С: Предприятие</t>
  </si>
  <si>
    <t>504 ч.</t>
  </si>
  <si>
    <t>360 ч.</t>
  </si>
  <si>
    <t>432 ч.</t>
  </si>
  <si>
    <t>288 ч.</t>
  </si>
  <si>
    <t>ГФ, ОМС</t>
  </si>
  <si>
    <r>
      <t xml:space="preserve">74,77       1000 </t>
    </r>
    <r>
      <rPr>
        <sz val="10"/>
        <color theme="1"/>
        <rFont val="Calibri"/>
        <family val="2"/>
        <charset val="204"/>
      </rPr>
      <t>€</t>
    </r>
  </si>
  <si>
    <t>Русский язык (стажировка для иностранных студентов в рамках проекта "Летняя школа")</t>
  </si>
  <si>
    <t>Инфокоммуникационные технологии и системы связи (стажировка для иностранных студентов в рамках проекта "Летняя школа")</t>
  </si>
  <si>
    <t>Сетевые технологии. Модуль 1. Введение в сетевые технологии</t>
  </si>
  <si>
    <t>8</t>
  </si>
  <si>
    <t>Кафедра безопасности информационных систем</t>
  </si>
  <si>
    <t>Сетевые технологии. Модуль 2. Основы маршрутизации и коммутации</t>
  </si>
  <si>
    <t>Сетевые технологии. Модуль 3. Масштабирование сетей</t>
  </si>
  <si>
    <t>Стоимость образовательных программ для поступающих на 2016/2017 учебный год</t>
  </si>
  <si>
    <t>27.04.01</t>
  </si>
  <si>
    <t>Информационные системы и технологии</t>
  </si>
  <si>
    <t>Сети связи и системы коммутации</t>
  </si>
  <si>
    <t>Прикладная информатика (по отраслям)</t>
  </si>
  <si>
    <t>3г.10м.</t>
  </si>
  <si>
    <t>Место оказания услуги: г. Архангельск</t>
  </si>
  <si>
    <t>Документ об образовании и (или) о квалификации</t>
  </si>
  <si>
    <t>09.02.01</t>
  </si>
  <si>
    <t>Компьютерные системы и комплексы</t>
  </si>
  <si>
    <t>АКТ</t>
  </si>
  <si>
    <t>09.02.02</t>
  </si>
  <si>
    <t>09.02.03</t>
  </si>
  <si>
    <t>09.02.05</t>
  </si>
  <si>
    <t>10.02.02</t>
  </si>
  <si>
    <t>Информационная безопасность телекоммуникационных систем</t>
  </si>
  <si>
    <t>11.02.08</t>
  </si>
  <si>
    <t>Средства связи с подвижными объектами</t>
  </si>
  <si>
    <t>3г.6м.</t>
  </si>
  <si>
    <t>11.02.09</t>
  </si>
  <si>
    <t>11.02.10</t>
  </si>
  <si>
    <t>11.02.11</t>
  </si>
  <si>
    <t>11.02.12</t>
  </si>
  <si>
    <t>Почтовая связь</t>
  </si>
  <si>
    <t>2г.10м.</t>
  </si>
  <si>
    <t>2г.6м.</t>
  </si>
  <si>
    <t>1г.10м.</t>
  </si>
  <si>
    <t>Факультативные учебные предметы, курсы, дисциплины (модулей)</t>
  </si>
  <si>
    <t>не реализуются</t>
  </si>
  <si>
    <t>Раздел 2. Дополнительные образовательные программы</t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</si>
  <si>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
Специальность (направление подготовки)</t>
    </r>
    <r>
      <rPr>
        <sz val="10"/>
        <color theme="1"/>
        <rFont val="Calibri"/>
        <family val="2"/>
        <scheme val="minor"/>
      </rPr>
      <t xml:space="preserve">
</t>
    </r>
  </si>
  <si>
    <t>Дополнительные общеразвивающие программы для обучающихся колледжа и всех желающих</t>
  </si>
  <si>
    <t>60 час.</t>
  </si>
  <si>
    <t>ОДО</t>
  </si>
  <si>
    <t>40 час.</t>
  </si>
  <si>
    <t>3.1.1.2</t>
  </si>
  <si>
    <t>Практикум по математике</t>
  </si>
  <si>
    <t>30 час.</t>
  </si>
  <si>
    <t>Практикум по решению физических задач</t>
  </si>
  <si>
    <t>Практикум по русскому языку</t>
  </si>
  <si>
    <t>Практикум по английскому языку</t>
  </si>
  <si>
    <t xml:space="preserve">Программы повышения квалификации </t>
  </si>
  <si>
    <t>Электромонтер по обслуживанию электроустановок</t>
  </si>
  <si>
    <t>144 час.</t>
  </si>
  <si>
    <t>72 час.</t>
  </si>
  <si>
    <t>Монтаж и измерения волоконно-оптических линий связи</t>
  </si>
  <si>
    <t xml:space="preserve">Строительство и техническая эксплуатация волоконно-оптических линий связи </t>
  </si>
  <si>
    <t>Измерение на волоконно-оптических линиях связи</t>
  </si>
  <si>
    <t>36 час.</t>
  </si>
  <si>
    <t>Информационная безопасность операционных систем</t>
  </si>
  <si>
    <t>Объектно-ориентированное программирование</t>
  </si>
  <si>
    <t xml:space="preserve">Проектирование и разработка баз данных </t>
  </si>
  <si>
    <t>Векторная и растровая компьютерная графика</t>
  </si>
  <si>
    <t xml:space="preserve">Основы алгоритмизации и программирования </t>
  </si>
  <si>
    <t>Компьютерная анимация и компьютерное моделирование</t>
  </si>
  <si>
    <t>Растровая графика и компьютерная анимация</t>
  </si>
  <si>
    <t xml:space="preserve">Пакеты прикладных программ </t>
  </si>
  <si>
    <t>Техническое  обслуживание ПК</t>
  </si>
  <si>
    <t>Построение и эксплуатация транспортных сетей и сетей доступа</t>
  </si>
  <si>
    <t xml:space="preserve">Цифровое телевизионное вещание </t>
  </si>
  <si>
    <t>24 час.</t>
  </si>
  <si>
    <t xml:space="preserve">Создание web-страниц и эффективных презентаций </t>
  </si>
  <si>
    <t>Пользователь ПК (с различными пакетами прикладных программ)</t>
  </si>
  <si>
    <t xml:space="preserve">Аудио-видео техника </t>
  </si>
  <si>
    <t>Сети для домашних пользователей и малого бизнеса</t>
  </si>
  <si>
    <t>Проведение верхолазных работ на линиях связи</t>
  </si>
  <si>
    <t>Основы бухгалтерского учета</t>
  </si>
  <si>
    <t>Эффективные продажи услуг связи</t>
  </si>
  <si>
    <t>Технология монтажа кабелей связи и оконечных кабельных устройств</t>
  </si>
  <si>
    <t xml:space="preserve">Новые технологии монтажа кабелей связи </t>
  </si>
  <si>
    <t xml:space="preserve">Технология монтажа и обслуживания систем мобильной связи </t>
  </si>
  <si>
    <t>Методы ремонта микроэлектроники и сотовых телефонов</t>
  </si>
  <si>
    <t>Монтаж и ремонт узлов радиоэлектронной аппаратуры, микроэлектроники и сотовых телефонов</t>
  </si>
  <si>
    <t xml:space="preserve">Системное администрирование Linux </t>
  </si>
  <si>
    <t xml:space="preserve">Сетевые службы Linux и администрирование безопасности </t>
  </si>
  <si>
    <t xml:space="preserve">Основы Linux </t>
  </si>
  <si>
    <t>16 час.</t>
  </si>
  <si>
    <t>Технология монтажа и обслуживания систем видеонаблюдения</t>
  </si>
  <si>
    <t>Цифровое телевидение</t>
  </si>
  <si>
    <t>Практическое бизнес-планирование</t>
  </si>
  <si>
    <t>48 час.</t>
  </si>
  <si>
    <t>Менеджер офиса</t>
  </si>
  <si>
    <t>90 час.</t>
  </si>
  <si>
    <t>Введение в сетевые технологии</t>
  </si>
  <si>
    <t>Основы маршрутизации и коммутации</t>
  </si>
  <si>
    <t>Построение больших, масштабируемых сетей</t>
  </si>
  <si>
    <t>Построение распределенных сетей</t>
  </si>
  <si>
    <t>IT Essentials</t>
  </si>
  <si>
    <t>Введение в объектно-ориентированное программирование C#</t>
  </si>
  <si>
    <t>Программирование на языках низкого уровня Assembler</t>
  </si>
  <si>
    <t>Кабельщик-спайщик</t>
  </si>
  <si>
    <t>480 час.</t>
  </si>
  <si>
    <t>Монтажник оборудования связи</t>
  </si>
  <si>
    <t>Оператор электронно-вычислительных и вычислительных машин</t>
  </si>
  <si>
    <t>Радиомонтер приемных телевизионных антенн</t>
  </si>
  <si>
    <t>Радиооператор</t>
  </si>
  <si>
    <t>Электромонтер станционного оборудования телефонной связи</t>
  </si>
  <si>
    <t>280 час.</t>
  </si>
  <si>
    <t>Технологии сетевой академии Cisco</t>
  </si>
  <si>
    <t>стоимость 1 мес</t>
  </si>
  <si>
    <t>продолжительность обучения в мес.</t>
  </si>
  <si>
    <t>продолжительность 1 семестра</t>
  </si>
  <si>
    <t>3 г.10 мес.</t>
  </si>
  <si>
    <t>4 г.10 мес.</t>
  </si>
  <si>
    <t>очная (базовая)</t>
  </si>
  <si>
    <t>3 г.6 мес.</t>
  </si>
  <si>
    <t>Диплом о среднем профессиональном образовании (присваивается квалификация техник)</t>
  </si>
  <si>
    <t>очная (углубленная подготовка)</t>
  </si>
  <si>
    <t>4 г. 6 мес.</t>
  </si>
  <si>
    <t>Диплом о среднем профессиональном образовании (присваивается квалификация специалист по телекоммуникациям)</t>
  </si>
  <si>
    <t>4 г.6 мес.</t>
  </si>
  <si>
    <t>2 г.10 мес.</t>
  </si>
  <si>
    <t>2 г.6 мес.</t>
  </si>
  <si>
    <t>Английский язык для детей</t>
  </si>
  <si>
    <t>сертификат</t>
  </si>
  <si>
    <t>Английский язык для взрослых</t>
  </si>
  <si>
    <t>Элективный курс русского языка</t>
  </si>
  <si>
    <t>24 ч.</t>
  </si>
  <si>
    <t>Физика в телекоммуникациях</t>
  </si>
  <si>
    <t>Английский в телекоммуникациях</t>
  </si>
  <si>
    <t>Нанотехнологии в телекоммуникациях</t>
  </si>
  <si>
    <t>18 ч.</t>
  </si>
  <si>
    <t>История и развитие  телекоммуникаций (курс на английском языке)</t>
  </si>
  <si>
    <t>Создание Web-сайтов</t>
  </si>
  <si>
    <t>54 ч.</t>
  </si>
  <si>
    <t>удостоверение</t>
  </si>
  <si>
    <t>Обработка видео</t>
  </si>
  <si>
    <t>Практикум по элективным курсам</t>
  </si>
  <si>
    <t>10 ч.</t>
  </si>
  <si>
    <t>20 ч.</t>
  </si>
  <si>
    <t>Курс подготовки по математике</t>
  </si>
  <si>
    <t>группа от 10 человек</t>
  </si>
  <si>
    <t>Курс подготовки по русскому языку</t>
  </si>
  <si>
    <t>Курс подготовки по физике</t>
  </si>
  <si>
    <t>Тренинг по этике делового общения</t>
  </si>
  <si>
    <t>Основы компьютерной грамотности</t>
  </si>
  <si>
    <t>Введение в специальность</t>
  </si>
  <si>
    <t>Технологии в телекоммуникациях</t>
  </si>
  <si>
    <t>Компьютерные технологии</t>
  </si>
  <si>
    <t>Технология монтажа кабелей абонентского доступа</t>
  </si>
  <si>
    <t>Технологии монтажа оптических кабелей (для студентов)</t>
  </si>
  <si>
    <t>IP-телефония</t>
  </si>
  <si>
    <t>Социально-коммуникативная  деятельность специалиста. Самопрезентация на рынке труда</t>
  </si>
  <si>
    <t>Основы безопасности информационных систем</t>
  </si>
  <si>
    <t>Базовые технологии построения телекоммуникационных сетей</t>
  </si>
  <si>
    <t>Администрирование компьютерных систем</t>
  </si>
  <si>
    <t>Настройка оборудования и программного обеспечения для доступа в интернет и его диагностика</t>
  </si>
  <si>
    <t>Основы настройки и обслуживания компьютерных сетей</t>
  </si>
  <si>
    <t>Проектирование волоконно-оптических линий передачи</t>
  </si>
  <si>
    <t>Особенности проектирования, строительства и эксплуатации сетей связи на базе ВОЛС с DWDM, CWDM, PON</t>
  </si>
  <si>
    <t>Пассивные оптические сети (GPON), архитектура, проектирование, строительство</t>
  </si>
  <si>
    <t>Системы передачи синхронной цифровой иерархии</t>
  </si>
  <si>
    <t>Современные технологии монтажа медножильных кабелей</t>
  </si>
  <si>
    <t>Группа организации практики и содействия трудоустройству</t>
  </si>
  <si>
    <t>Монтаж кабелей абонентского доступа</t>
  </si>
  <si>
    <t>Монтаж оптических кабелей связи</t>
  </si>
  <si>
    <t>Монтаж кабелей связи и оконечных кабельных устройств</t>
  </si>
  <si>
    <t>72 ч</t>
  </si>
  <si>
    <t>Технология монтажа медножильных кабелей связи местных сетей</t>
  </si>
  <si>
    <t>Оборудование для организации широкополосного абонентского доступа</t>
  </si>
  <si>
    <t>Монтаж и электрические измерения медножильных кабельных линий связи по технологиям различных фирм</t>
  </si>
  <si>
    <t>Компоненты волоконно-оптических линий передачи</t>
  </si>
  <si>
    <t>Системы широкополосного радиодоступа Wi-Fi WiMax Bluetooth</t>
  </si>
  <si>
    <t>Современные технологии в телекоммуникационных сетях (IP ATM NGN 3G)</t>
  </si>
  <si>
    <t>Электрические измерения на сетях абонентского доступа</t>
  </si>
  <si>
    <t>Современные методы монтажа и эксплуатации электрических и оптических кабелей местной связи</t>
  </si>
  <si>
    <t>Монтаж линейных сооружений  и абонентских пунктов</t>
  </si>
  <si>
    <t>СКТ(ф)СПбГУТ</t>
  </si>
  <si>
    <t>Программы профессиональной переподготовки не реализуются</t>
  </si>
  <si>
    <t>Место оказания услуги: г. Смоленск</t>
  </si>
  <si>
    <t>ФПКиПИПК, НИЛ РК и ЭМС</t>
  </si>
  <si>
    <t>Современные системы связи, радиоконтроль и измерение параметров излучений передатчиков</t>
  </si>
  <si>
    <t>Современные системы связи, частотное планирование и электромагнитная совместимость</t>
  </si>
  <si>
    <t>Волоконно-оптические системы связи: Метрология в оптических телекоммуникационных системах</t>
  </si>
  <si>
    <t>Современное состояние и перспективы развития энергетики связи</t>
  </si>
  <si>
    <t>138 ч.</t>
  </si>
  <si>
    <t>130 ч.</t>
  </si>
  <si>
    <t>182 ч.</t>
  </si>
  <si>
    <t>98 ч.</t>
  </si>
  <si>
    <t>Основы обеспечения сетевой безопасности</t>
  </si>
  <si>
    <r>
      <t>0,3 тыс. руб/</t>
    </r>
    <r>
      <rPr>
        <sz val="10"/>
        <color theme="1"/>
        <rFont val="Times New Roman"/>
        <family val="1"/>
        <charset val="204"/>
      </rPr>
      <t>ак.час</t>
    </r>
  </si>
  <si>
    <t>Математика, физика/информатика, русский язык</t>
  </si>
  <si>
    <t>Математика, информатика, русский язык</t>
  </si>
  <si>
    <t>260 ч.</t>
  </si>
  <si>
    <t>12 ч.</t>
  </si>
  <si>
    <t>ОД</t>
  </si>
  <si>
    <t>Стоимость платных образовательных услуг для поступающих на 2016/2017 учебный год</t>
  </si>
  <si>
    <t>27.04.04</t>
  </si>
  <si>
    <t xml:space="preserve">  приказом от 26.05.2016 года № 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</si>
</sst>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40404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5A5A5A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40404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/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1" xfId="0" applyFont="1" applyBorder="1"/>
    <xf numFmtId="164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9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2" fontId="9" fillId="0" borderId="1" xfId="0" applyNumberFormat="1" applyFont="1" applyBorder="1" applyAlignment="1">
      <alignment horizontal="right" vertical="center" wrapText="1" indent="2"/>
    </xf>
    <xf numFmtId="0" fontId="20" fillId="0" borderId="0" xfId="0" applyFont="1"/>
    <xf numFmtId="0" fontId="22" fillId="0" borderId="0" xfId="0" applyFont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4" fontId="21" fillId="0" borderId="1" xfId="0" applyNumberFormat="1" applyFont="1" applyBorder="1" applyAlignment="1">
      <alignment horizontal="right" vertical="center" wrapText="1" indent="2"/>
    </xf>
    <xf numFmtId="0" fontId="22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right" vertical="center" wrapText="1" indent="2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118</xdr:row>
      <xdr:rowOff>309561</xdr:rowOff>
    </xdr:from>
    <xdr:to>
      <xdr:col>1</xdr:col>
      <xdr:colOff>1190624</xdr:colOff>
      <xdr:row>119</xdr:row>
      <xdr:rowOff>416719</xdr:rowOff>
    </xdr:to>
    <xdr:sp macro="" textlink="">
      <xdr:nvSpPr>
        <xdr:cNvPr id="2" name="TextBox 1"/>
        <xdr:cNvSpPr txBox="1"/>
      </xdr:nvSpPr>
      <xdr:spPr>
        <a:xfrm>
          <a:off x="702469" y="30253780"/>
          <a:ext cx="1131093" cy="797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050">
            <a:latin typeface="Times New Roman" pitchFamily="18" charset="0"/>
            <a:cs typeface="Times New Roman" pitchFamily="18" charset="0"/>
          </a:endParaRPr>
        </a:p>
        <a:p>
          <a:r>
            <a:rPr lang="ru-RU" sz="1050">
              <a:latin typeface="Times New Roman" pitchFamily="18" charset="0"/>
              <a:cs typeface="Times New Roman" pitchFamily="18" charset="0"/>
            </a:rPr>
            <a:t>Соискательство по всем отраслям наук</a:t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0</xdr:colOff>
      <xdr:row>118</xdr:row>
      <xdr:rowOff>370417</xdr:rowOff>
    </xdr:to>
    <xdr:cxnSp macro="">
      <xdr:nvCxnSpPr>
        <xdr:cNvPr id="4" name="Прямая соединительная линия 3"/>
        <xdr:cNvCxnSpPr/>
      </xdr:nvCxnSpPr>
      <xdr:spPr>
        <a:xfrm>
          <a:off x="642938" y="29944219"/>
          <a:ext cx="0" cy="3704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1119187</xdr:colOff>
      <xdr:row>118</xdr:row>
      <xdr:rowOff>11906</xdr:rowOff>
    </xdr:from>
    <xdr:to>
      <xdr:col>1</xdr:col>
      <xdr:colOff>1119187</xdr:colOff>
      <xdr:row>120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1762125" y="29956125"/>
          <a:ext cx="0" cy="10120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1154905</xdr:colOff>
      <xdr:row>118</xdr:row>
      <xdr:rowOff>47624</xdr:rowOff>
    </xdr:from>
    <xdr:to>
      <xdr:col>1</xdr:col>
      <xdr:colOff>2416968</xdr:colOff>
      <xdr:row>119</xdr:row>
      <xdr:rowOff>142874</xdr:rowOff>
    </xdr:to>
    <xdr:sp macro="" textlink="">
      <xdr:nvSpPr>
        <xdr:cNvPr id="12" name="TextBox 11"/>
        <xdr:cNvSpPr txBox="1"/>
      </xdr:nvSpPr>
      <xdr:spPr>
        <a:xfrm>
          <a:off x="1797843" y="29991843"/>
          <a:ext cx="1262063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>
              <a:latin typeface="Times New Roman" pitchFamily="18" charset="0"/>
              <a:cs typeface="Times New Roman" pitchFamily="18" charset="0"/>
            </a:rPr>
            <a:t>для подготовки кандидатской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диссертации</a:t>
          </a:r>
          <a:endParaRPr lang="ru-RU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1154907</xdr:colOff>
      <xdr:row>118</xdr:row>
      <xdr:rowOff>654843</xdr:rowOff>
    </xdr:from>
    <xdr:to>
      <xdr:col>1</xdr:col>
      <xdr:colOff>2250281</xdr:colOff>
      <xdr:row>119</xdr:row>
      <xdr:rowOff>690562</xdr:rowOff>
    </xdr:to>
    <xdr:sp macro="" textlink="">
      <xdr:nvSpPr>
        <xdr:cNvPr id="13" name="TextBox 12"/>
        <xdr:cNvSpPr txBox="1"/>
      </xdr:nvSpPr>
      <xdr:spPr>
        <a:xfrm>
          <a:off x="1797845" y="30599062"/>
          <a:ext cx="1095374" cy="726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>
              <a:latin typeface="Times New Roman" pitchFamily="18" charset="0"/>
              <a:cs typeface="Times New Roman" pitchFamily="18" charset="0"/>
            </a:rPr>
            <a:t>для подготовки докторской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диссертации</a:t>
          </a:r>
          <a:endParaRPr lang="ru-RU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1121020</xdr:colOff>
      <xdr:row>118</xdr:row>
      <xdr:rowOff>674077</xdr:rowOff>
    </xdr:from>
    <xdr:to>
      <xdr:col>1</xdr:col>
      <xdr:colOff>2454519</xdr:colOff>
      <xdr:row>118</xdr:row>
      <xdr:rowOff>674078</xdr:rowOff>
    </xdr:to>
    <xdr:cxnSp macro="">
      <xdr:nvCxnSpPr>
        <xdr:cNvPr id="15" name="Прямая соединительная линия 14"/>
        <xdr:cNvCxnSpPr/>
      </xdr:nvCxnSpPr>
      <xdr:spPr>
        <a:xfrm flipV="1">
          <a:off x="1765789" y="30611885"/>
          <a:ext cx="1333499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8"/>
  <sheetViews>
    <sheetView tabSelected="1" view="pageBreakPreview" zoomScale="120" zoomScaleNormal="90" zoomScaleSheetLayoutView="120" workbookViewId="0">
      <selection activeCell="N10" sqref="N10"/>
    </sheetView>
  </sheetViews>
  <sheetFormatPr defaultRowHeight="15" x14ac:dyDescent="0.25"/>
  <cols>
    <col min="1" max="1" width="9.7109375" customWidth="1"/>
    <col min="2" max="2" width="36.85546875" customWidth="1"/>
    <col min="3" max="3" width="9.5703125" customWidth="1"/>
    <col min="4" max="4" width="10.7109375" customWidth="1"/>
    <col min="5" max="5" width="8.5703125" customWidth="1"/>
    <col min="6" max="6" width="8" customWidth="1"/>
    <col min="7" max="7" width="19.7109375" customWidth="1"/>
    <col min="8" max="8" width="37.85546875" customWidth="1"/>
    <col min="9" max="9" width="15.42578125" hidden="1" customWidth="1"/>
    <col min="10" max="13" width="0" hidden="1" customWidth="1"/>
  </cols>
  <sheetData>
    <row r="1" spans="1:12" ht="15.75" x14ac:dyDescent="0.25">
      <c r="A1" s="192" t="s">
        <v>0</v>
      </c>
      <c r="B1" s="192"/>
      <c r="C1" s="192"/>
      <c r="D1" s="192"/>
      <c r="E1" s="192"/>
      <c r="F1" s="192"/>
      <c r="G1" s="192"/>
      <c r="H1" s="192"/>
      <c r="I1" s="8"/>
    </row>
    <row r="2" spans="1:12" ht="15.75" x14ac:dyDescent="0.25">
      <c r="A2" s="192" t="s">
        <v>1</v>
      </c>
      <c r="B2" s="192"/>
      <c r="C2" s="192"/>
      <c r="D2" s="192"/>
      <c r="E2" s="192"/>
      <c r="F2" s="192"/>
      <c r="G2" s="192"/>
      <c r="H2" s="192"/>
      <c r="I2" s="8"/>
    </row>
    <row r="3" spans="1:12" ht="15.75" x14ac:dyDescent="0.25">
      <c r="A3" s="192" t="s">
        <v>737</v>
      </c>
      <c r="B3" s="192"/>
      <c r="C3" s="192"/>
      <c r="D3" s="192"/>
      <c r="E3" s="192"/>
      <c r="F3" s="192"/>
      <c r="G3" s="192"/>
      <c r="H3" s="192"/>
      <c r="I3" s="8"/>
    </row>
    <row r="4" spans="1:12" s="71" customFormat="1" ht="18.75" customHeight="1" x14ac:dyDescent="0.25">
      <c r="A4" s="198"/>
      <c r="B4" s="198"/>
      <c r="C4" s="198"/>
      <c r="D4" s="198"/>
      <c r="E4" s="198"/>
      <c r="F4" s="198"/>
      <c r="G4" s="198"/>
      <c r="H4" s="198"/>
      <c r="I4" s="8"/>
    </row>
    <row r="5" spans="1:12" ht="18.75" x14ac:dyDescent="0.3">
      <c r="A5" s="1"/>
      <c r="H5" s="99"/>
    </row>
    <row r="6" spans="1:12" ht="18.75" x14ac:dyDescent="0.25">
      <c r="A6" s="221" t="s">
        <v>735</v>
      </c>
      <c r="B6" s="221"/>
      <c r="C6" s="221"/>
      <c r="D6" s="221"/>
      <c r="E6" s="221"/>
      <c r="F6" s="221"/>
      <c r="G6" s="221"/>
      <c r="H6" s="221"/>
      <c r="I6" s="9"/>
    </row>
    <row r="7" spans="1:12" ht="18.75" x14ac:dyDescent="0.25">
      <c r="A7" s="221" t="s">
        <v>2</v>
      </c>
      <c r="B7" s="221"/>
      <c r="C7" s="221"/>
      <c r="D7" s="221"/>
      <c r="E7" s="221"/>
      <c r="F7" s="221"/>
      <c r="G7" s="221"/>
      <c r="H7" s="221"/>
      <c r="I7" s="10"/>
    </row>
    <row r="8" spans="1:12" ht="18.75" x14ac:dyDescent="0.25">
      <c r="A8" s="3" t="s">
        <v>3</v>
      </c>
      <c r="I8">
        <v>67280</v>
      </c>
      <c r="J8">
        <f>I8/1.064</f>
        <v>63233.082706766916</v>
      </c>
      <c r="K8">
        <v>64970</v>
      </c>
      <c r="L8" s="104">
        <f>K8/J8-1</f>
        <v>2.7468489892984671E-2</v>
      </c>
    </row>
    <row r="9" spans="1:12" ht="18.75" x14ac:dyDescent="0.25">
      <c r="A9" s="2"/>
      <c r="I9">
        <v>31300</v>
      </c>
      <c r="J9" s="71">
        <f>I9/1.064</f>
        <v>29417.293233082706</v>
      </c>
      <c r="K9">
        <v>30750</v>
      </c>
      <c r="L9" s="104">
        <f>K9/J9-1</f>
        <v>4.5303514376996867E-2</v>
      </c>
    </row>
    <row r="10" spans="1:12" ht="18.75" x14ac:dyDescent="0.25">
      <c r="A10" s="205" t="s">
        <v>4</v>
      </c>
      <c r="B10" s="205"/>
      <c r="C10" s="205"/>
      <c r="D10" s="205"/>
      <c r="E10" s="205"/>
      <c r="F10" s="205"/>
      <c r="G10" s="205"/>
      <c r="H10" s="205"/>
      <c r="I10" s="39"/>
    </row>
    <row r="11" spans="1:12" ht="12.75" customHeight="1" x14ac:dyDescent="0.25"/>
    <row r="12" spans="1:12" ht="9.75" hidden="1" customHeight="1" thickBot="1" x14ac:dyDescent="0.3">
      <c r="J12" s="4"/>
    </row>
    <row r="13" spans="1:12" ht="40.5" customHeight="1" x14ac:dyDescent="0.25">
      <c r="A13" s="222" t="s">
        <v>498</v>
      </c>
      <c r="B13" s="223"/>
      <c r="C13" s="216" t="s">
        <v>5</v>
      </c>
      <c r="D13" s="15" t="s">
        <v>6</v>
      </c>
      <c r="E13" s="216" t="s">
        <v>8</v>
      </c>
      <c r="F13" s="216"/>
      <c r="G13" s="216" t="s">
        <v>9</v>
      </c>
      <c r="H13" s="224" t="s">
        <v>10</v>
      </c>
      <c r="J13" s="4"/>
    </row>
    <row r="14" spans="1:12" ht="49.5" customHeight="1" x14ac:dyDescent="0.25">
      <c r="A14" s="15" t="s">
        <v>13</v>
      </c>
      <c r="B14" s="15" t="s">
        <v>14</v>
      </c>
      <c r="C14" s="216"/>
      <c r="D14" s="15" t="s">
        <v>7</v>
      </c>
      <c r="E14" s="15" t="s">
        <v>11</v>
      </c>
      <c r="F14" s="15" t="s">
        <v>12</v>
      </c>
      <c r="G14" s="216"/>
      <c r="H14" s="225"/>
      <c r="J14" s="4"/>
    </row>
    <row r="15" spans="1:12" ht="51" x14ac:dyDescent="0.25">
      <c r="A15" s="16" t="s">
        <v>15</v>
      </c>
      <c r="B15" s="213" t="s">
        <v>16</v>
      </c>
      <c r="C15" s="213"/>
      <c r="D15" s="213"/>
      <c r="E15" s="213"/>
      <c r="F15" s="213"/>
      <c r="G15" s="16" t="s">
        <v>17</v>
      </c>
      <c r="H15" s="17"/>
      <c r="J15" s="5"/>
    </row>
    <row r="16" spans="1:12" ht="16.5" customHeight="1" x14ac:dyDescent="0.25">
      <c r="A16" s="18" t="s">
        <v>18</v>
      </c>
      <c r="B16" s="166" t="s">
        <v>19</v>
      </c>
      <c r="C16" s="166"/>
      <c r="D16" s="166"/>
      <c r="E16" s="166"/>
      <c r="F16" s="166"/>
      <c r="G16" s="166"/>
      <c r="H16" s="166"/>
      <c r="J16" s="5"/>
    </row>
    <row r="17" spans="1:13" ht="25.5" x14ac:dyDescent="0.25">
      <c r="A17" s="20">
        <v>37296</v>
      </c>
      <c r="B17" s="37" t="s">
        <v>20</v>
      </c>
      <c r="C17" s="18" t="s">
        <v>21</v>
      </c>
      <c r="D17" s="18" t="s">
        <v>22</v>
      </c>
      <c r="E17" s="18">
        <v>27.5</v>
      </c>
      <c r="F17" s="18">
        <f>8*E17</f>
        <v>220</v>
      </c>
      <c r="G17" s="18" t="s">
        <v>23</v>
      </c>
      <c r="H17" s="18" t="s">
        <v>24</v>
      </c>
      <c r="I17">
        <f>F17/E17</f>
        <v>8</v>
      </c>
      <c r="K17" s="5"/>
      <c r="L17">
        <v>27.664000000000001</v>
      </c>
      <c r="M17">
        <v>8</v>
      </c>
    </row>
    <row r="18" spans="1:13" ht="15.75" x14ac:dyDescent="0.25">
      <c r="A18" s="174">
        <v>37661</v>
      </c>
      <c r="B18" s="175" t="s">
        <v>25</v>
      </c>
      <c r="C18" s="18" t="s">
        <v>21</v>
      </c>
      <c r="D18" s="18" t="s">
        <v>22</v>
      </c>
      <c r="E18" s="88">
        <v>27.5</v>
      </c>
      <c r="F18" s="88">
        <f>8*E18</f>
        <v>220</v>
      </c>
      <c r="G18" s="166" t="s">
        <v>23</v>
      </c>
      <c r="H18" s="208" t="s">
        <v>24</v>
      </c>
      <c r="I18" s="71">
        <f t="shared" ref="I18:I79" si="0">F18/E18</f>
        <v>8</v>
      </c>
      <c r="J18" s="5"/>
      <c r="K18" s="5"/>
      <c r="L18">
        <v>27.664000000000001</v>
      </c>
      <c r="M18">
        <v>8</v>
      </c>
    </row>
    <row r="19" spans="1:13" ht="15.75" x14ac:dyDescent="0.25">
      <c r="A19" s="174"/>
      <c r="B19" s="175"/>
      <c r="C19" s="18" t="s">
        <v>26</v>
      </c>
      <c r="D19" s="18" t="s">
        <v>27</v>
      </c>
      <c r="E19" s="88">
        <v>21</v>
      </c>
      <c r="F19" s="88">
        <f>10*E19</f>
        <v>210</v>
      </c>
      <c r="G19" s="166"/>
      <c r="H19" s="209"/>
      <c r="I19" s="71">
        <f t="shared" si="0"/>
        <v>10</v>
      </c>
      <c r="J19" s="5"/>
      <c r="K19" s="5"/>
      <c r="L19">
        <v>21.28</v>
      </c>
      <c r="M19">
        <v>10</v>
      </c>
    </row>
    <row r="20" spans="1:13" s="71" customFormat="1" ht="25.5" x14ac:dyDescent="0.25">
      <c r="A20" s="101">
        <v>38392</v>
      </c>
      <c r="B20" s="102" t="s">
        <v>553</v>
      </c>
      <c r="C20" s="100" t="s">
        <v>21</v>
      </c>
      <c r="D20" s="100" t="s">
        <v>554</v>
      </c>
      <c r="E20" s="100">
        <v>27.5</v>
      </c>
      <c r="F20" s="100">
        <f>8*E20</f>
        <v>220</v>
      </c>
      <c r="G20" s="100" t="s">
        <v>23</v>
      </c>
      <c r="H20" s="100" t="s">
        <v>24</v>
      </c>
      <c r="I20" s="71">
        <f t="shared" si="0"/>
        <v>8</v>
      </c>
      <c r="J20" s="5"/>
      <c r="K20" s="5"/>
    </row>
    <row r="21" spans="1:13" ht="15.75" x14ac:dyDescent="0.25">
      <c r="A21" s="174">
        <v>39855</v>
      </c>
      <c r="B21" s="175" t="s">
        <v>28</v>
      </c>
      <c r="C21" s="18" t="s">
        <v>21</v>
      </c>
      <c r="D21" s="18" t="s">
        <v>29</v>
      </c>
      <c r="E21" s="18">
        <v>27.5</v>
      </c>
      <c r="F21" s="67">
        <f>E21*7+E21/M21</f>
        <v>201.70192307692307</v>
      </c>
      <c r="G21" s="166" t="s">
        <v>23</v>
      </c>
      <c r="H21" s="208" t="s">
        <v>24</v>
      </c>
      <c r="I21" s="71">
        <f t="shared" si="0"/>
        <v>7.3346153846153843</v>
      </c>
      <c r="J21" s="5"/>
      <c r="K21" s="5"/>
      <c r="L21">
        <v>27.664000000000001</v>
      </c>
      <c r="M21">
        <v>2.9885057471264398</v>
      </c>
    </row>
    <row r="22" spans="1:13" ht="15.75" x14ac:dyDescent="0.25">
      <c r="A22" s="174"/>
      <c r="B22" s="175"/>
      <c r="C22" s="18" t="s">
        <v>26</v>
      </c>
      <c r="D22" s="18" t="s">
        <v>30</v>
      </c>
      <c r="E22" s="18">
        <v>21</v>
      </c>
      <c r="F22" s="67">
        <f>E22*9+E22/M22</f>
        <v>196.035</v>
      </c>
      <c r="G22" s="166"/>
      <c r="H22" s="209"/>
      <c r="I22" s="71">
        <f t="shared" si="0"/>
        <v>9.3349999999999991</v>
      </c>
      <c r="J22" s="5"/>
      <c r="K22" s="5"/>
      <c r="L22">
        <v>21.28</v>
      </c>
      <c r="M22">
        <v>2.9850746268656767</v>
      </c>
    </row>
    <row r="23" spans="1:13" ht="22.5" customHeight="1" x14ac:dyDescent="0.25">
      <c r="A23" s="174">
        <v>40220</v>
      </c>
      <c r="B23" s="175" t="s">
        <v>31</v>
      </c>
      <c r="C23" s="166" t="s">
        <v>21</v>
      </c>
      <c r="D23" s="166" t="s">
        <v>29</v>
      </c>
      <c r="E23" s="166">
        <v>27.5</v>
      </c>
      <c r="F23" s="219">
        <f>E23*7.334615385</f>
        <v>201.70192308750001</v>
      </c>
      <c r="G23" s="166" t="s">
        <v>23</v>
      </c>
      <c r="H23" s="166" t="s">
        <v>24</v>
      </c>
      <c r="I23" s="71">
        <f t="shared" si="0"/>
        <v>7.3346153850000002</v>
      </c>
      <c r="K23" s="5"/>
      <c r="L23">
        <v>27.664000000000001</v>
      </c>
    </row>
    <row r="24" spans="1:13" ht="15.75" x14ac:dyDescent="0.25">
      <c r="A24" s="174"/>
      <c r="B24" s="175"/>
      <c r="C24" s="166"/>
      <c r="D24" s="166"/>
      <c r="E24" s="166"/>
      <c r="F24" s="220"/>
      <c r="G24" s="166"/>
      <c r="H24" s="166"/>
      <c r="I24" s="71" t="e">
        <f t="shared" si="0"/>
        <v>#DIV/0!</v>
      </c>
      <c r="K24" s="5"/>
      <c r="L24">
        <v>0</v>
      </c>
    </row>
    <row r="25" spans="1:13" s="71" customFormat="1" ht="25.5" x14ac:dyDescent="0.25">
      <c r="A25" s="101">
        <v>40585</v>
      </c>
      <c r="B25" s="102" t="s">
        <v>552</v>
      </c>
      <c r="C25" s="100" t="s">
        <v>21</v>
      </c>
      <c r="D25" s="100" t="s">
        <v>22</v>
      </c>
      <c r="E25" s="100">
        <v>27.5</v>
      </c>
      <c r="F25" s="100">
        <f>8*E25</f>
        <v>220</v>
      </c>
      <c r="G25" s="100" t="s">
        <v>23</v>
      </c>
      <c r="H25" s="100" t="s">
        <v>24</v>
      </c>
      <c r="I25" s="71">
        <f t="shared" si="0"/>
        <v>8</v>
      </c>
      <c r="K25" s="5"/>
    </row>
    <row r="26" spans="1:13" ht="25.5" x14ac:dyDescent="0.25">
      <c r="A26" s="18" t="s">
        <v>32</v>
      </c>
      <c r="B26" s="37" t="s">
        <v>33</v>
      </c>
      <c r="C26" s="18" t="s">
        <v>21</v>
      </c>
      <c r="D26" s="18" t="s">
        <v>34</v>
      </c>
      <c r="E26" s="18">
        <v>25.5</v>
      </c>
      <c r="F26" s="18">
        <f>E26*M26</f>
        <v>153</v>
      </c>
      <c r="G26" s="18" t="s">
        <v>23</v>
      </c>
      <c r="H26" s="18" t="s">
        <v>24</v>
      </c>
      <c r="I26" s="71">
        <f t="shared" si="0"/>
        <v>6</v>
      </c>
      <c r="K26" s="5"/>
      <c r="L26">
        <v>25.536000000000001</v>
      </c>
      <c r="M26">
        <v>6</v>
      </c>
    </row>
    <row r="27" spans="1:13" ht="15.75" customHeight="1" x14ac:dyDescent="0.25">
      <c r="A27" s="18" t="s">
        <v>35</v>
      </c>
      <c r="B27" s="166" t="s">
        <v>36</v>
      </c>
      <c r="C27" s="166"/>
      <c r="D27" s="166"/>
      <c r="E27" s="166"/>
      <c r="F27" s="166"/>
      <c r="G27" s="166"/>
      <c r="H27" s="166"/>
      <c r="I27" s="71" t="e">
        <f t="shared" si="0"/>
        <v>#DIV/0!</v>
      </c>
      <c r="K27" s="5"/>
      <c r="L27">
        <v>0</v>
      </c>
    </row>
    <row r="28" spans="1:13" ht="25.5" x14ac:dyDescent="0.25">
      <c r="A28" s="20">
        <v>37296</v>
      </c>
      <c r="B28" s="37" t="s">
        <v>20</v>
      </c>
      <c r="C28" s="18" t="s">
        <v>21</v>
      </c>
      <c r="D28" s="18" t="s">
        <v>34</v>
      </c>
      <c r="E28" s="18">
        <v>27.5</v>
      </c>
      <c r="F28" s="18">
        <f>E28*M28</f>
        <v>165</v>
      </c>
      <c r="G28" s="18" t="s">
        <v>23</v>
      </c>
      <c r="H28" s="18" t="s">
        <v>24</v>
      </c>
      <c r="I28" s="71">
        <f t="shared" si="0"/>
        <v>6</v>
      </c>
      <c r="K28" s="5"/>
      <c r="L28">
        <v>27.664000000000001</v>
      </c>
      <c r="M28">
        <v>6</v>
      </c>
    </row>
    <row r="29" spans="1:13" ht="15.75" x14ac:dyDescent="0.25">
      <c r="A29" s="174">
        <v>37661</v>
      </c>
      <c r="B29" s="175" t="s">
        <v>25</v>
      </c>
      <c r="C29" s="18" t="s">
        <v>21</v>
      </c>
      <c r="D29" s="18" t="s">
        <v>34</v>
      </c>
      <c r="E29" s="18">
        <v>27.5</v>
      </c>
      <c r="F29" s="88">
        <f t="shared" ref="F29" si="1">E29*M29</f>
        <v>165</v>
      </c>
      <c r="G29" s="166" t="s">
        <v>23</v>
      </c>
      <c r="H29" s="208" t="s">
        <v>24</v>
      </c>
      <c r="I29" s="71">
        <f t="shared" si="0"/>
        <v>6</v>
      </c>
      <c r="K29" s="5"/>
      <c r="L29">
        <v>27.664000000000001</v>
      </c>
      <c r="M29">
        <v>6</v>
      </c>
    </row>
    <row r="30" spans="1:13" ht="15.75" x14ac:dyDescent="0.25">
      <c r="A30" s="174"/>
      <c r="B30" s="175"/>
      <c r="C30" s="18" t="s">
        <v>26</v>
      </c>
      <c r="D30" s="18" t="s">
        <v>22</v>
      </c>
      <c r="E30" s="18">
        <v>21</v>
      </c>
      <c r="F30" s="88">
        <f>E30*M30</f>
        <v>168</v>
      </c>
      <c r="G30" s="166"/>
      <c r="H30" s="209"/>
      <c r="I30" s="71">
        <f t="shared" si="0"/>
        <v>8</v>
      </c>
      <c r="K30" s="5"/>
      <c r="L30">
        <v>21.28</v>
      </c>
      <c r="M30">
        <v>8</v>
      </c>
    </row>
    <row r="31" spans="1:13" ht="15.75" x14ac:dyDescent="0.25">
      <c r="A31" s="174">
        <v>39855</v>
      </c>
      <c r="B31" s="175" t="s">
        <v>28</v>
      </c>
      <c r="C31" s="18" t="s">
        <v>21</v>
      </c>
      <c r="D31" s="18" t="s">
        <v>37</v>
      </c>
      <c r="E31" s="18">
        <v>27.5</v>
      </c>
      <c r="F31" s="67">
        <f>E31*5+E31/M31</f>
        <v>146.70192307692307</v>
      </c>
      <c r="G31" s="166" t="s">
        <v>23</v>
      </c>
      <c r="H31" s="208" t="s">
        <v>24</v>
      </c>
      <c r="I31" s="71">
        <f t="shared" si="0"/>
        <v>5.3346153846153843</v>
      </c>
      <c r="K31" s="5"/>
      <c r="L31">
        <v>27.664000000000001</v>
      </c>
      <c r="M31">
        <v>2.9885057471264407</v>
      </c>
    </row>
    <row r="32" spans="1:13" ht="15.75" x14ac:dyDescent="0.25">
      <c r="A32" s="174"/>
      <c r="B32" s="175"/>
      <c r="C32" s="18" t="s">
        <v>26</v>
      </c>
      <c r="D32" s="18" t="s">
        <v>29</v>
      </c>
      <c r="E32" s="18">
        <v>21</v>
      </c>
      <c r="F32" s="67">
        <f t="shared" ref="F32" si="2">E32*7+E32/M32</f>
        <v>154.035</v>
      </c>
      <c r="G32" s="166"/>
      <c r="H32" s="209"/>
      <c r="I32" s="71">
        <f t="shared" si="0"/>
        <v>7.335</v>
      </c>
      <c r="K32" s="5"/>
      <c r="L32">
        <v>21.28</v>
      </c>
      <c r="M32">
        <v>2.9850746268656767</v>
      </c>
    </row>
    <row r="33" spans="1:13" ht="25.5" x14ac:dyDescent="0.25">
      <c r="A33" s="20">
        <v>40220</v>
      </c>
      <c r="B33" s="37" t="s">
        <v>31</v>
      </c>
      <c r="C33" s="18" t="s">
        <v>21</v>
      </c>
      <c r="D33" s="18" t="s">
        <v>37</v>
      </c>
      <c r="E33" s="18">
        <v>27.5</v>
      </c>
      <c r="F33" s="67">
        <f>E33*5+E33/M33</f>
        <v>146.70192307692307</v>
      </c>
      <c r="G33" s="18" t="s">
        <v>23</v>
      </c>
      <c r="H33" s="18" t="s">
        <v>24</v>
      </c>
      <c r="I33" s="71">
        <f t="shared" si="0"/>
        <v>5.3346153846153843</v>
      </c>
      <c r="K33" s="5"/>
      <c r="L33">
        <v>27.664000000000001</v>
      </c>
      <c r="M33">
        <v>2.9885057471264407</v>
      </c>
    </row>
    <row r="34" spans="1:13" ht="15.75" x14ac:dyDescent="0.25">
      <c r="A34" s="166" t="s">
        <v>32</v>
      </c>
      <c r="B34" s="175" t="s">
        <v>33</v>
      </c>
      <c r="C34" s="166" t="s">
        <v>21</v>
      </c>
      <c r="D34" s="166" t="s">
        <v>38</v>
      </c>
      <c r="E34" s="166">
        <v>25.5</v>
      </c>
      <c r="F34" s="166">
        <f>E34*M34</f>
        <v>102</v>
      </c>
      <c r="G34" s="166" t="s">
        <v>23</v>
      </c>
      <c r="H34" s="166" t="s">
        <v>24</v>
      </c>
      <c r="I34" s="71">
        <f t="shared" si="0"/>
        <v>4</v>
      </c>
      <c r="K34" s="5"/>
      <c r="L34">
        <v>25.536000000000001</v>
      </c>
      <c r="M34">
        <v>4</v>
      </c>
    </row>
    <row r="35" spans="1:13" ht="15.75" x14ac:dyDescent="0.25">
      <c r="A35" s="166"/>
      <c r="B35" s="175"/>
      <c r="C35" s="166"/>
      <c r="D35" s="166"/>
      <c r="E35" s="166"/>
      <c r="F35" s="166"/>
      <c r="G35" s="166"/>
      <c r="H35" s="166"/>
      <c r="I35" s="71" t="e">
        <f t="shared" si="0"/>
        <v>#DIV/0!</v>
      </c>
      <c r="K35" s="5"/>
      <c r="L35">
        <v>0</v>
      </c>
    </row>
    <row r="36" spans="1:13" ht="15.75" x14ac:dyDescent="0.25">
      <c r="A36" s="166"/>
      <c r="B36" s="175"/>
      <c r="C36" s="166"/>
      <c r="D36" s="166"/>
      <c r="E36" s="166"/>
      <c r="F36" s="166"/>
      <c r="G36" s="166"/>
      <c r="H36" s="166"/>
      <c r="I36" s="71" t="e">
        <f t="shared" si="0"/>
        <v>#DIV/0!</v>
      </c>
      <c r="K36" s="5"/>
      <c r="L36">
        <v>0</v>
      </c>
    </row>
    <row r="37" spans="1:13" x14ac:dyDescent="0.25">
      <c r="A37" s="23" t="s">
        <v>481</v>
      </c>
      <c r="B37" s="166" t="s">
        <v>39</v>
      </c>
      <c r="C37" s="166"/>
      <c r="D37" s="166"/>
      <c r="E37" s="166"/>
      <c r="F37" s="166"/>
      <c r="G37" s="166"/>
      <c r="H37" s="166"/>
      <c r="I37" s="71" t="e">
        <f t="shared" si="0"/>
        <v>#DIV/0!</v>
      </c>
    </row>
    <row r="38" spans="1:13" ht="15.75" customHeight="1" x14ac:dyDescent="0.25">
      <c r="A38" s="47" t="s">
        <v>46</v>
      </c>
      <c r="B38" s="168" t="s">
        <v>40</v>
      </c>
      <c r="C38" s="168"/>
      <c r="D38" s="168"/>
      <c r="E38" s="168"/>
      <c r="F38" s="168"/>
      <c r="G38" s="168"/>
      <c r="H38" s="168"/>
      <c r="I38" s="71" t="e">
        <f t="shared" si="0"/>
        <v>#DIV/0!</v>
      </c>
    </row>
    <row r="39" spans="1:13" x14ac:dyDescent="0.25">
      <c r="A39" s="45">
        <v>36961</v>
      </c>
      <c r="B39" s="46" t="s">
        <v>47</v>
      </c>
      <c r="C39" s="47" t="s">
        <v>21</v>
      </c>
      <c r="D39" s="47" t="s">
        <v>42</v>
      </c>
      <c r="E39" s="47">
        <v>69</v>
      </c>
      <c r="F39" s="47">
        <f>E39*8</f>
        <v>552</v>
      </c>
      <c r="G39" s="47" t="s">
        <v>43</v>
      </c>
      <c r="H39" s="47" t="s">
        <v>44</v>
      </c>
      <c r="I39" s="71">
        <f t="shared" si="0"/>
        <v>8</v>
      </c>
    </row>
    <row r="40" spans="1:13" ht="25.5" x14ac:dyDescent="0.25">
      <c r="A40" s="45">
        <v>37691</v>
      </c>
      <c r="B40" s="48" t="s">
        <v>50</v>
      </c>
      <c r="C40" s="47" t="s">
        <v>21</v>
      </c>
      <c r="D40" s="47" t="s">
        <v>42</v>
      </c>
      <c r="E40" s="47">
        <v>70</v>
      </c>
      <c r="F40" s="89">
        <f t="shared" ref="F40:F48" si="3">E40*8</f>
        <v>560</v>
      </c>
      <c r="G40" s="47" t="s">
        <v>43</v>
      </c>
      <c r="H40" s="47" t="s">
        <v>44</v>
      </c>
      <c r="I40" s="71">
        <f t="shared" si="0"/>
        <v>8</v>
      </c>
    </row>
    <row r="41" spans="1:13" x14ac:dyDescent="0.25">
      <c r="A41" s="49">
        <v>38058</v>
      </c>
      <c r="B41" s="50" t="s">
        <v>51</v>
      </c>
      <c r="C41" s="47" t="s">
        <v>21</v>
      </c>
      <c r="D41" s="47" t="s">
        <v>42</v>
      </c>
      <c r="E41" s="47">
        <v>45</v>
      </c>
      <c r="F41" s="89">
        <f t="shared" si="3"/>
        <v>360</v>
      </c>
      <c r="G41" s="47" t="s">
        <v>43</v>
      </c>
      <c r="H41" s="47" t="s">
        <v>44</v>
      </c>
      <c r="I41" s="71">
        <f t="shared" si="0"/>
        <v>8</v>
      </c>
    </row>
    <row r="42" spans="1:13" x14ac:dyDescent="0.25">
      <c r="A42" s="45">
        <v>36977</v>
      </c>
      <c r="B42" s="48" t="s">
        <v>52</v>
      </c>
      <c r="C42" s="47" t="s">
        <v>21</v>
      </c>
      <c r="D42" s="47" t="s">
        <v>42</v>
      </c>
      <c r="E42" s="47">
        <v>69</v>
      </c>
      <c r="F42" s="89">
        <f t="shared" si="3"/>
        <v>552</v>
      </c>
      <c r="G42" s="47" t="s">
        <v>43</v>
      </c>
      <c r="H42" s="47" t="s">
        <v>44</v>
      </c>
      <c r="I42" s="71">
        <f t="shared" si="0"/>
        <v>8</v>
      </c>
    </row>
    <row r="43" spans="1:13" ht="26.25" customHeight="1" x14ac:dyDescent="0.25">
      <c r="A43" s="45">
        <v>36959</v>
      </c>
      <c r="B43" s="48" t="s">
        <v>53</v>
      </c>
      <c r="C43" s="47" t="s">
        <v>21</v>
      </c>
      <c r="D43" s="47" t="s">
        <v>42</v>
      </c>
      <c r="E43" s="47">
        <v>70</v>
      </c>
      <c r="F43" s="89">
        <f t="shared" si="3"/>
        <v>560</v>
      </c>
      <c r="G43" s="47" t="s">
        <v>45</v>
      </c>
      <c r="H43" s="47" t="s">
        <v>44</v>
      </c>
      <c r="I43" s="71">
        <f t="shared" si="0"/>
        <v>8</v>
      </c>
    </row>
    <row r="44" spans="1:13" x14ac:dyDescent="0.25">
      <c r="A44" s="45">
        <v>38055</v>
      </c>
      <c r="B44" s="48" t="s">
        <v>54</v>
      </c>
      <c r="C44" s="47" t="s">
        <v>21</v>
      </c>
      <c r="D44" s="47" t="s">
        <v>42</v>
      </c>
      <c r="E44" s="47">
        <v>70</v>
      </c>
      <c r="F44" s="89">
        <f t="shared" si="3"/>
        <v>560</v>
      </c>
      <c r="G44" s="47" t="s">
        <v>45</v>
      </c>
      <c r="H44" s="47" t="s">
        <v>44</v>
      </c>
      <c r="I44" s="71">
        <f t="shared" si="0"/>
        <v>8</v>
      </c>
    </row>
    <row r="45" spans="1:13" x14ac:dyDescent="0.25">
      <c r="A45" s="49">
        <v>36960</v>
      </c>
      <c r="B45" s="50" t="s">
        <v>55</v>
      </c>
      <c r="C45" s="47" t="s">
        <v>21</v>
      </c>
      <c r="D45" s="47" t="s">
        <v>42</v>
      </c>
      <c r="E45" s="47">
        <v>70</v>
      </c>
      <c r="F45" s="89">
        <f t="shared" si="3"/>
        <v>560</v>
      </c>
      <c r="G45" s="47" t="s">
        <v>45</v>
      </c>
      <c r="H45" s="47" t="s">
        <v>44</v>
      </c>
      <c r="I45" s="71">
        <f t="shared" si="0"/>
        <v>8</v>
      </c>
    </row>
    <row r="46" spans="1:13" x14ac:dyDescent="0.25">
      <c r="A46" s="49">
        <v>37692</v>
      </c>
      <c r="B46" s="50" t="s">
        <v>56</v>
      </c>
      <c r="C46" s="47" t="s">
        <v>21</v>
      </c>
      <c r="D46" s="47" t="s">
        <v>42</v>
      </c>
      <c r="E46" s="47">
        <v>60</v>
      </c>
      <c r="F46" s="89">
        <f t="shared" si="3"/>
        <v>480</v>
      </c>
      <c r="G46" s="47" t="s">
        <v>45</v>
      </c>
      <c r="H46" s="47" t="s">
        <v>44</v>
      </c>
      <c r="I46" s="71">
        <f t="shared" si="0"/>
        <v>8</v>
      </c>
    </row>
    <row r="47" spans="1:13" x14ac:dyDescent="0.25">
      <c r="A47" s="49" t="s">
        <v>57</v>
      </c>
      <c r="B47" s="50" t="s">
        <v>58</v>
      </c>
      <c r="C47" s="47" t="s">
        <v>21</v>
      </c>
      <c r="D47" s="47" t="s">
        <v>42</v>
      </c>
      <c r="E47" s="47">
        <v>67</v>
      </c>
      <c r="F47" s="89">
        <f t="shared" si="3"/>
        <v>536</v>
      </c>
      <c r="G47" s="47" t="s">
        <v>45</v>
      </c>
      <c r="H47" s="47" t="s">
        <v>44</v>
      </c>
      <c r="I47" s="71">
        <f t="shared" si="0"/>
        <v>8</v>
      </c>
    </row>
    <row r="48" spans="1:13" ht="23.25" customHeight="1" x14ac:dyDescent="0.25">
      <c r="A48" s="163">
        <v>38061</v>
      </c>
      <c r="B48" s="196" t="s">
        <v>60</v>
      </c>
      <c r="C48" s="51" t="s">
        <v>21</v>
      </c>
      <c r="D48" s="47" t="s">
        <v>42</v>
      </c>
      <c r="E48" s="47">
        <v>66</v>
      </c>
      <c r="F48" s="89">
        <f t="shared" si="3"/>
        <v>528</v>
      </c>
      <c r="G48" s="47" t="s">
        <v>59</v>
      </c>
      <c r="H48" s="170" t="s">
        <v>44</v>
      </c>
      <c r="I48" s="71">
        <f t="shared" si="0"/>
        <v>8</v>
      </c>
    </row>
    <row r="49" spans="1:9" ht="21" customHeight="1" x14ac:dyDescent="0.25">
      <c r="A49" s="164"/>
      <c r="B49" s="197"/>
      <c r="C49" s="47" t="s">
        <v>26</v>
      </c>
      <c r="D49" s="47" t="s">
        <v>71</v>
      </c>
      <c r="E49" s="47">
        <v>26</v>
      </c>
      <c r="F49" s="47">
        <f>E49*10</f>
        <v>260</v>
      </c>
      <c r="G49" s="47" t="s">
        <v>82</v>
      </c>
      <c r="H49" s="171"/>
      <c r="I49" s="71">
        <f t="shared" si="0"/>
        <v>10</v>
      </c>
    </row>
    <row r="50" spans="1:9" ht="41.25" customHeight="1" x14ac:dyDescent="0.25">
      <c r="A50" s="164"/>
      <c r="B50" s="48" t="s">
        <v>61</v>
      </c>
      <c r="C50" s="52" t="s">
        <v>21</v>
      </c>
      <c r="D50" s="47" t="s">
        <v>49</v>
      </c>
      <c r="E50" s="47">
        <v>66</v>
      </c>
      <c r="F50" s="47">
        <f>E50*3*2</f>
        <v>396</v>
      </c>
      <c r="G50" s="47" t="s">
        <v>59</v>
      </c>
      <c r="H50" s="172"/>
      <c r="I50" s="71">
        <f t="shared" si="0"/>
        <v>6</v>
      </c>
    </row>
    <row r="51" spans="1:9" x14ac:dyDescent="0.25">
      <c r="A51" s="45">
        <v>38073</v>
      </c>
      <c r="B51" s="48" t="s">
        <v>62</v>
      </c>
      <c r="C51" s="47" t="s">
        <v>21</v>
      </c>
      <c r="D51" s="47" t="s">
        <v>42</v>
      </c>
      <c r="E51" s="47">
        <v>69</v>
      </c>
      <c r="F51" s="47">
        <f>E51*8</f>
        <v>552</v>
      </c>
      <c r="G51" s="47" t="s">
        <v>59</v>
      </c>
      <c r="H51" s="47" t="s">
        <v>44</v>
      </c>
      <c r="I51" s="71">
        <f t="shared" si="0"/>
        <v>8</v>
      </c>
    </row>
    <row r="52" spans="1:9" x14ac:dyDescent="0.25">
      <c r="A52" s="45">
        <v>38057</v>
      </c>
      <c r="B52" s="48" t="s">
        <v>63</v>
      </c>
      <c r="C52" s="47" t="s">
        <v>21</v>
      </c>
      <c r="D52" s="47" t="s">
        <v>42</v>
      </c>
      <c r="E52" s="47">
        <v>69</v>
      </c>
      <c r="F52" s="89">
        <f t="shared" ref="F52:F53" si="4">E52*8</f>
        <v>552</v>
      </c>
      <c r="G52" s="47" t="s">
        <v>64</v>
      </c>
      <c r="H52" s="47" t="s">
        <v>44</v>
      </c>
      <c r="I52" s="71">
        <f t="shared" si="0"/>
        <v>8</v>
      </c>
    </row>
    <row r="53" spans="1:9" x14ac:dyDescent="0.25">
      <c r="A53" s="163" t="s">
        <v>65</v>
      </c>
      <c r="B53" s="196" t="s">
        <v>66</v>
      </c>
      <c r="C53" s="47" t="s">
        <v>21</v>
      </c>
      <c r="D53" s="47" t="s">
        <v>42</v>
      </c>
      <c r="E53" s="47">
        <v>63</v>
      </c>
      <c r="F53" s="89">
        <f t="shared" si="4"/>
        <v>504</v>
      </c>
      <c r="G53" s="168" t="s">
        <v>67</v>
      </c>
      <c r="H53" s="170" t="s">
        <v>44</v>
      </c>
      <c r="I53" s="71">
        <f t="shared" si="0"/>
        <v>8</v>
      </c>
    </row>
    <row r="54" spans="1:9" ht="25.5" x14ac:dyDescent="0.25">
      <c r="A54" s="164"/>
      <c r="B54" s="218"/>
      <c r="C54" s="47" t="s">
        <v>70</v>
      </c>
      <c r="D54" s="47" t="s">
        <v>71</v>
      </c>
      <c r="E54" s="47">
        <v>34</v>
      </c>
      <c r="F54" s="89">
        <f>E54*10</f>
        <v>340</v>
      </c>
      <c r="G54" s="168"/>
      <c r="H54" s="171"/>
      <c r="I54" s="71">
        <f t="shared" si="0"/>
        <v>10</v>
      </c>
    </row>
    <row r="55" spans="1:9" x14ac:dyDescent="0.25">
      <c r="A55" s="164"/>
      <c r="B55" s="197"/>
      <c r="C55" s="47" t="s">
        <v>26</v>
      </c>
      <c r="D55" s="47" t="s">
        <v>71</v>
      </c>
      <c r="E55" s="47">
        <v>26</v>
      </c>
      <c r="F55" s="89">
        <f>E55*10</f>
        <v>260</v>
      </c>
      <c r="G55" s="47" t="s">
        <v>82</v>
      </c>
      <c r="H55" s="171"/>
      <c r="I55" s="71">
        <f t="shared" si="0"/>
        <v>10</v>
      </c>
    </row>
    <row r="56" spans="1:9" ht="28.5" customHeight="1" x14ac:dyDescent="0.25">
      <c r="A56" s="164"/>
      <c r="B56" s="48" t="s">
        <v>72</v>
      </c>
      <c r="C56" s="47" t="s">
        <v>70</v>
      </c>
      <c r="D56" s="47" t="s">
        <v>73</v>
      </c>
      <c r="E56" s="47">
        <v>34</v>
      </c>
      <c r="F56" s="47">
        <f>E56*6.5</f>
        <v>221</v>
      </c>
      <c r="G56" s="47" t="s">
        <v>67</v>
      </c>
      <c r="H56" s="171"/>
      <c r="I56" s="71">
        <f t="shared" si="0"/>
        <v>6.5</v>
      </c>
    </row>
    <row r="57" spans="1:9" ht="28.5" customHeight="1" x14ac:dyDescent="0.25">
      <c r="A57" s="164"/>
      <c r="B57" s="48" t="s">
        <v>496</v>
      </c>
      <c r="C57" s="47" t="s">
        <v>26</v>
      </c>
      <c r="D57" s="47" t="s">
        <v>71</v>
      </c>
      <c r="E57" s="47">
        <v>26</v>
      </c>
      <c r="F57" s="47">
        <f>E57*10</f>
        <v>260</v>
      </c>
      <c r="G57" s="47" t="s">
        <v>82</v>
      </c>
      <c r="H57" s="171"/>
      <c r="I57" s="71">
        <f t="shared" si="0"/>
        <v>10</v>
      </c>
    </row>
    <row r="58" spans="1:9" ht="27" customHeight="1" x14ac:dyDescent="0.25">
      <c r="A58" s="165"/>
      <c r="B58" s="48" t="s">
        <v>487</v>
      </c>
      <c r="C58" s="47" t="s">
        <v>26</v>
      </c>
      <c r="D58" s="47" t="s">
        <v>42</v>
      </c>
      <c r="E58" s="47">
        <v>26</v>
      </c>
      <c r="F58" s="47">
        <f>E58*8</f>
        <v>208</v>
      </c>
      <c r="G58" s="47" t="s">
        <v>82</v>
      </c>
      <c r="H58" s="172"/>
      <c r="I58" s="71">
        <f t="shared" si="0"/>
        <v>8</v>
      </c>
    </row>
    <row r="59" spans="1:9" x14ac:dyDescent="0.25">
      <c r="A59" s="47" t="s">
        <v>68</v>
      </c>
      <c r="B59" s="48" t="s">
        <v>69</v>
      </c>
      <c r="C59" s="47" t="s">
        <v>21</v>
      </c>
      <c r="D59" s="47" t="s">
        <v>42</v>
      </c>
      <c r="E59" s="47">
        <v>67</v>
      </c>
      <c r="F59" s="47">
        <v>536</v>
      </c>
      <c r="G59" s="47" t="s">
        <v>67</v>
      </c>
      <c r="H59" s="47" t="s">
        <v>44</v>
      </c>
      <c r="I59" s="71">
        <f t="shared" si="0"/>
        <v>8</v>
      </c>
    </row>
    <row r="60" spans="1:9" x14ac:dyDescent="0.25">
      <c r="A60" s="47" t="s">
        <v>74</v>
      </c>
      <c r="B60" s="48" t="s">
        <v>75</v>
      </c>
      <c r="C60" s="47" t="s">
        <v>21</v>
      </c>
      <c r="D60" s="47" t="s">
        <v>42</v>
      </c>
      <c r="E60" s="47">
        <v>63</v>
      </c>
      <c r="F60" s="47">
        <f>E60*8</f>
        <v>504</v>
      </c>
      <c r="G60" s="47" t="s">
        <v>76</v>
      </c>
      <c r="H60" s="47" t="s">
        <v>44</v>
      </c>
      <c r="I60" s="71">
        <f t="shared" si="0"/>
        <v>8</v>
      </c>
    </row>
    <row r="61" spans="1:9" x14ac:dyDescent="0.25">
      <c r="A61" s="170" t="s">
        <v>77</v>
      </c>
      <c r="B61" s="167" t="s">
        <v>78</v>
      </c>
      <c r="C61" s="47" t="s">
        <v>21</v>
      </c>
      <c r="D61" s="47" t="s">
        <v>42</v>
      </c>
      <c r="E61" s="47">
        <v>63</v>
      </c>
      <c r="F61" s="89">
        <f t="shared" ref="F61:F80" si="5">E61*8</f>
        <v>504</v>
      </c>
      <c r="G61" s="47" t="s">
        <v>76</v>
      </c>
      <c r="H61" s="170" t="s">
        <v>44</v>
      </c>
      <c r="I61" s="71">
        <f t="shared" si="0"/>
        <v>8</v>
      </c>
    </row>
    <row r="62" spans="1:9" s="71" customFormat="1" ht="25.5" x14ac:dyDescent="0.25">
      <c r="A62" s="171"/>
      <c r="B62" s="167"/>
      <c r="C62" s="155" t="s">
        <v>70</v>
      </c>
      <c r="D62" s="155" t="s">
        <v>71</v>
      </c>
      <c r="E62" s="155">
        <v>34</v>
      </c>
      <c r="F62" s="155">
        <f>E62*5*2</f>
        <v>340</v>
      </c>
      <c r="G62" s="155" t="s">
        <v>82</v>
      </c>
      <c r="H62" s="171"/>
      <c r="I62" s="71">
        <f t="shared" si="0"/>
        <v>10</v>
      </c>
    </row>
    <row r="63" spans="1:9" x14ac:dyDescent="0.25">
      <c r="A63" s="171"/>
      <c r="B63" s="167"/>
      <c r="C63" s="47" t="s">
        <v>26</v>
      </c>
      <c r="D63" s="47" t="s">
        <v>71</v>
      </c>
      <c r="E63" s="47">
        <v>26</v>
      </c>
      <c r="F63" s="89">
        <f>E63*10</f>
        <v>260</v>
      </c>
      <c r="G63" s="47" t="s">
        <v>82</v>
      </c>
      <c r="H63" s="171"/>
      <c r="I63" s="71">
        <f t="shared" si="0"/>
        <v>10</v>
      </c>
    </row>
    <row r="64" spans="1:9" ht="27" customHeight="1" x14ac:dyDescent="0.25">
      <c r="A64" s="172"/>
      <c r="B64" s="48" t="s">
        <v>488</v>
      </c>
      <c r="C64" s="47" t="s">
        <v>26</v>
      </c>
      <c r="D64" s="47" t="s">
        <v>42</v>
      </c>
      <c r="E64" s="47">
        <v>26</v>
      </c>
      <c r="F64" s="89">
        <f>E64*8</f>
        <v>208</v>
      </c>
      <c r="G64" s="47" t="s">
        <v>82</v>
      </c>
      <c r="H64" s="172"/>
      <c r="I64" s="71">
        <f t="shared" si="0"/>
        <v>8</v>
      </c>
    </row>
    <row r="65" spans="1:9" x14ac:dyDescent="0.25">
      <c r="A65" s="45">
        <v>38781</v>
      </c>
      <c r="B65" s="48" t="s">
        <v>79</v>
      </c>
      <c r="C65" s="47" t="s">
        <v>21</v>
      </c>
      <c r="D65" s="47" t="s">
        <v>42</v>
      </c>
      <c r="E65" s="47">
        <v>45</v>
      </c>
      <c r="F65" s="89">
        <f t="shared" si="5"/>
        <v>360</v>
      </c>
      <c r="G65" s="47" t="s">
        <v>80</v>
      </c>
      <c r="H65" s="47" t="s">
        <v>44</v>
      </c>
      <c r="I65" s="71">
        <f t="shared" si="0"/>
        <v>8</v>
      </c>
    </row>
    <row r="66" spans="1:9" ht="25.5" x14ac:dyDescent="0.25">
      <c r="A66" s="164">
        <v>37326</v>
      </c>
      <c r="B66" s="53" t="s">
        <v>41</v>
      </c>
      <c r="C66" s="47" t="s">
        <v>21</v>
      </c>
      <c r="D66" s="47" t="s">
        <v>42</v>
      </c>
      <c r="E66" s="47">
        <v>69</v>
      </c>
      <c r="F66" s="89">
        <f t="shared" si="5"/>
        <v>552</v>
      </c>
      <c r="G66" s="47" t="s">
        <v>43</v>
      </c>
      <c r="H66" s="170" t="s">
        <v>44</v>
      </c>
      <c r="I66" s="71">
        <f t="shared" si="0"/>
        <v>8</v>
      </c>
    </row>
    <row r="67" spans="1:9" x14ac:dyDescent="0.25">
      <c r="A67" s="164"/>
      <c r="B67" s="196" t="s">
        <v>41</v>
      </c>
      <c r="C67" s="47" t="s">
        <v>21</v>
      </c>
      <c r="D67" s="47" t="s">
        <v>42</v>
      </c>
      <c r="E67" s="47">
        <v>69</v>
      </c>
      <c r="F67" s="89">
        <f t="shared" si="5"/>
        <v>552</v>
      </c>
      <c r="G67" s="51" t="s">
        <v>45</v>
      </c>
      <c r="H67" s="171"/>
      <c r="I67" s="71">
        <f t="shared" si="0"/>
        <v>8</v>
      </c>
    </row>
    <row r="68" spans="1:9" ht="25.5" x14ac:dyDescent="0.25">
      <c r="A68" s="164"/>
      <c r="B68" s="218"/>
      <c r="C68" s="47" t="s">
        <v>70</v>
      </c>
      <c r="D68" s="47" t="s">
        <v>71</v>
      </c>
      <c r="E68" s="47">
        <v>31</v>
      </c>
      <c r="F68" s="89">
        <f>E68*10</f>
        <v>310</v>
      </c>
      <c r="G68" s="170" t="s">
        <v>82</v>
      </c>
      <c r="H68" s="171"/>
      <c r="I68" s="71">
        <f t="shared" si="0"/>
        <v>10</v>
      </c>
    </row>
    <row r="69" spans="1:9" x14ac:dyDescent="0.25">
      <c r="A69" s="164"/>
      <c r="B69" s="197"/>
      <c r="C69" s="47" t="s">
        <v>26</v>
      </c>
      <c r="D69" s="47" t="s">
        <v>71</v>
      </c>
      <c r="E69" s="47">
        <v>26</v>
      </c>
      <c r="F69" s="89">
        <f>E69*10</f>
        <v>260</v>
      </c>
      <c r="G69" s="172"/>
      <c r="H69" s="171"/>
      <c r="I69" s="71">
        <f t="shared" si="0"/>
        <v>10</v>
      </c>
    </row>
    <row r="70" spans="1:9" ht="41.25" customHeight="1" x14ac:dyDescent="0.25">
      <c r="A70" s="164"/>
      <c r="B70" s="48" t="s">
        <v>495</v>
      </c>
      <c r="C70" s="47" t="s">
        <v>26</v>
      </c>
      <c r="D70" s="47" t="s">
        <v>71</v>
      </c>
      <c r="E70" s="47">
        <v>26</v>
      </c>
      <c r="F70" s="89">
        <f>E70*10</f>
        <v>260</v>
      </c>
      <c r="G70" s="52" t="s">
        <v>82</v>
      </c>
      <c r="H70" s="171"/>
      <c r="I70" s="71">
        <f t="shared" si="0"/>
        <v>10</v>
      </c>
    </row>
    <row r="71" spans="1:9" ht="18" customHeight="1" x14ac:dyDescent="0.25">
      <c r="A71" s="164"/>
      <c r="B71" s="196" t="s">
        <v>48</v>
      </c>
      <c r="C71" s="47" t="s">
        <v>21</v>
      </c>
      <c r="D71" s="47" t="s">
        <v>49</v>
      </c>
      <c r="E71" s="47">
        <v>73</v>
      </c>
      <c r="F71" s="89">
        <f>E71*6</f>
        <v>438</v>
      </c>
      <c r="G71" s="47" t="s">
        <v>43</v>
      </c>
      <c r="H71" s="171"/>
      <c r="I71" s="71">
        <f t="shared" si="0"/>
        <v>6</v>
      </c>
    </row>
    <row r="72" spans="1:9" ht="27" customHeight="1" x14ac:dyDescent="0.25">
      <c r="A72" s="164"/>
      <c r="B72" s="197"/>
      <c r="C72" s="47" t="s">
        <v>26</v>
      </c>
      <c r="D72" s="47" t="s">
        <v>42</v>
      </c>
      <c r="E72" s="47">
        <v>26</v>
      </c>
      <c r="F72" s="89">
        <f t="shared" si="5"/>
        <v>208</v>
      </c>
      <c r="G72" s="47" t="s">
        <v>82</v>
      </c>
      <c r="H72" s="171"/>
      <c r="I72" s="71">
        <f t="shared" si="0"/>
        <v>8</v>
      </c>
    </row>
    <row r="73" spans="1:9" ht="42" customHeight="1" x14ac:dyDescent="0.25">
      <c r="A73" s="165"/>
      <c r="B73" s="48" t="s">
        <v>497</v>
      </c>
      <c r="C73" s="47" t="s">
        <v>26</v>
      </c>
      <c r="D73" s="47" t="s">
        <v>42</v>
      </c>
      <c r="E73" s="47">
        <v>26</v>
      </c>
      <c r="F73" s="89">
        <f t="shared" si="5"/>
        <v>208</v>
      </c>
      <c r="G73" s="47" t="s">
        <v>82</v>
      </c>
      <c r="H73" s="172"/>
      <c r="I73" s="71">
        <f t="shared" si="0"/>
        <v>8</v>
      </c>
    </row>
    <row r="74" spans="1:9" ht="40.5" customHeight="1" x14ac:dyDescent="0.25">
      <c r="A74" s="227" t="s">
        <v>485</v>
      </c>
      <c r="B74" s="53" t="s">
        <v>486</v>
      </c>
      <c r="C74" s="47" t="s">
        <v>26</v>
      </c>
      <c r="D74" s="47" t="s">
        <v>42</v>
      </c>
      <c r="E74" s="47">
        <v>26</v>
      </c>
      <c r="F74" s="89">
        <f t="shared" si="5"/>
        <v>208</v>
      </c>
      <c r="G74" s="47" t="s">
        <v>82</v>
      </c>
      <c r="H74" s="170" t="s">
        <v>44</v>
      </c>
      <c r="I74" s="71">
        <f t="shared" si="0"/>
        <v>8</v>
      </c>
    </row>
    <row r="75" spans="1:9" ht="27" customHeight="1" x14ac:dyDescent="0.25">
      <c r="A75" s="228"/>
      <c r="B75" s="170" t="s">
        <v>492</v>
      </c>
      <c r="C75" s="47" t="s">
        <v>21</v>
      </c>
      <c r="D75" s="47" t="s">
        <v>42</v>
      </c>
      <c r="E75" s="47">
        <v>70</v>
      </c>
      <c r="F75" s="89">
        <f t="shared" si="5"/>
        <v>560</v>
      </c>
      <c r="G75" s="47" t="s">
        <v>59</v>
      </c>
      <c r="H75" s="171"/>
      <c r="I75" s="71">
        <f t="shared" si="0"/>
        <v>8</v>
      </c>
    </row>
    <row r="76" spans="1:9" ht="27" customHeight="1" x14ac:dyDescent="0.25">
      <c r="A76" s="228"/>
      <c r="B76" s="171"/>
      <c r="C76" s="47" t="s">
        <v>70</v>
      </c>
      <c r="D76" s="47" t="s">
        <v>71</v>
      </c>
      <c r="E76" s="47">
        <v>31</v>
      </c>
      <c r="F76" s="89">
        <f>E76*10</f>
        <v>310</v>
      </c>
      <c r="G76" s="47" t="s">
        <v>82</v>
      </c>
      <c r="H76" s="171"/>
      <c r="I76" s="71">
        <f t="shared" si="0"/>
        <v>10</v>
      </c>
    </row>
    <row r="77" spans="1:9" s="71" customFormat="1" ht="27" customHeight="1" x14ac:dyDescent="0.25">
      <c r="A77" s="228"/>
      <c r="B77" s="172"/>
      <c r="C77" s="155" t="s">
        <v>26</v>
      </c>
      <c r="D77" s="155" t="s">
        <v>71</v>
      </c>
      <c r="E77" s="155">
        <v>26</v>
      </c>
      <c r="F77" s="155">
        <f>E77*10</f>
        <v>260</v>
      </c>
      <c r="G77" s="155" t="s">
        <v>82</v>
      </c>
      <c r="H77" s="171"/>
      <c r="I77" s="71">
        <f t="shared" si="0"/>
        <v>10</v>
      </c>
    </row>
    <row r="78" spans="1:9" ht="27" customHeight="1" x14ac:dyDescent="0.25">
      <c r="A78" s="228"/>
      <c r="B78" s="53" t="s">
        <v>493</v>
      </c>
      <c r="C78" s="47" t="s">
        <v>70</v>
      </c>
      <c r="D78" s="47" t="s">
        <v>71</v>
      </c>
      <c r="E78" s="47">
        <v>26</v>
      </c>
      <c r="F78" s="89">
        <f t="shared" ref="F78" si="6">E78*10</f>
        <v>260</v>
      </c>
      <c r="G78" s="47" t="s">
        <v>82</v>
      </c>
      <c r="H78" s="171"/>
      <c r="I78" s="71">
        <f t="shared" si="0"/>
        <v>10</v>
      </c>
    </row>
    <row r="79" spans="1:9" ht="27" customHeight="1" x14ac:dyDescent="0.25">
      <c r="A79" s="228"/>
      <c r="B79" s="170" t="s">
        <v>494</v>
      </c>
      <c r="C79" s="47" t="s">
        <v>21</v>
      </c>
      <c r="D79" s="47" t="s">
        <v>49</v>
      </c>
      <c r="E79" s="47">
        <v>73</v>
      </c>
      <c r="F79" s="89">
        <f>E79*6</f>
        <v>438</v>
      </c>
      <c r="G79" s="47" t="s">
        <v>59</v>
      </c>
      <c r="H79" s="171"/>
      <c r="I79" s="71">
        <f t="shared" si="0"/>
        <v>6</v>
      </c>
    </row>
    <row r="80" spans="1:9" ht="27" customHeight="1" x14ac:dyDescent="0.25">
      <c r="A80" s="228"/>
      <c r="B80" s="171"/>
      <c r="C80" s="47" t="s">
        <v>70</v>
      </c>
      <c r="D80" s="47" t="s">
        <v>42</v>
      </c>
      <c r="E80" s="47">
        <v>31</v>
      </c>
      <c r="F80" s="89">
        <f t="shared" si="5"/>
        <v>248</v>
      </c>
      <c r="G80" s="47" t="s">
        <v>82</v>
      </c>
      <c r="H80" s="171"/>
      <c r="I80" s="71">
        <f t="shared" ref="I80:I143" si="7">F80/E80</f>
        <v>8</v>
      </c>
    </row>
    <row r="81" spans="1:9" s="71" customFormat="1" ht="27" customHeight="1" x14ac:dyDescent="0.25">
      <c r="A81" s="229"/>
      <c r="B81" s="172"/>
      <c r="C81" s="155" t="s">
        <v>26</v>
      </c>
      <c r="D81" s="155" t="s">
        <v>42</v>
      </c>
      <c r="E81" s="155">
        <v>26</v>
      </c>
      <c r="F81" s="155">
        <f>E81*4*2</f>
        <v>208</v>
      </c>
      <c r="G81" s="155" t="s">
        <v>82</v>
      </c>
      <c r="H81" s="172"/>
      <c r="I81" s="71">
        <f t="shared" si="7"/>
        <v>8</v>
      </c>
    </row>
    <row r="82" spans="1:9" x14ac:dyDescent="0.25">
      <c r="A82" s="47" t="s">
        <v>83</v>
      </c>
      <c r="B82" s="168" t="s">
        <v>84</v>
      </c>
      <c r="C82" s="168"/>
      <c r="D82" s="168"/>
      <c r="E82" s="168"/>
      <c r="F82" s="168"/>
      <c r="G82" s="168"/>
      <c r="H82" s="168"/>
      <c r="I82" s="71" t="e">
        <f t="shared" si="7"/>
        <v>#DIV/0!</v>
      </c>
    </row>
    <row r="83" spans="1:9" ht="25.5" x14ac:dyDescent="0.25">
      <c r="A83" s="45">
        <v>38118</v>
      </c>
      <c r="B83" s="46" t="s">
        <v>85</v>
      </c>
      <c r="C83" s="47" t="s">
        <v>21</v>
      </c>
      <c r="D83" s="47" t="s">
        <v>71</v>
      </c>
      <c r="E83" s="47">
        <v>69</v>
      </c>
      <c r="F83" s="47">
        <f>E83*10</f>
        <v>690</v>
      </c>
      <c r="G83" s="47" t="s">
        <v>80</v>
      </c>
      <c r="H83" s="47" t="s">
        <v>86</v>
      </c>
      <c r="I83" s="71">
        <f t="shared" si="7"/>
        <v>10</v>
      </c>
    </row>
    <row r="84" spans="1:9" x14ac:dyDescent="0.25">
      <c r="A84" s="47" t="s">
        <v>87</v>
      </c>
      <c r="B84" s="168" t="s">
        <v>88</v>
      </c>
      <c r="C84" s="168"/>
      <c r="D84" s="168"/>
      <c r="E84" s="168"/>
      <c r="F84" s="168"/>
      <c r="G84" s="168"/>
      <c r="H84" s="168"/>
      <c r="I84" s="71" t="e">
        <f t="shared" si="7"/>
        <v>#DIV/0!</v>
      </c>
    </row>
    <row r="85" spans="1:9" x14ac:dyDescent="0.25">
      <c r="A85" s="45">
        <v>36992</v>
      </c>
      <c r="B85" s="46" t="s">
        <v>47</v>
      </c>
      <c r="C85" s="47" t="s">
        <v>21</v>
      </c>
      <c r="D85" s="47" t="s">
        <v>89</v>
      </c>
      <c r="E85" s="47">
        <v>70</v>
      </c>
      <c r="F85" s="47">
        <f>E85*4</f>
        <v>280</v>
      </c>
      <c r="G85" s="47" t="s">
        <v>43</v>
      </c>
      <c r="H85" s="47" t="s">
        <v>90</v>
      </c>
      <c r="I85" s="71">
        <f t="shared" si="7"/>
        <v>4</v>
      </c>
    </row>
    <row r="86" spans="1:9" x14ac:dyDescent="0.25">
      <c r="A86" s="163">
        <v>37357</v>
      </c>
      <c r="B86" s="196" t="s">
        <v>81</v>
      </c>
      <c r="C86" s="170" t="s">
        <v>21</v>
      </c>
      <c r="D86" s="170" t="s">
        <v>89</v>
      </c>
      <c r="E86" s="47">
        <v>70</v>
      </c>
      <c r="F86" s="89">
        <f t="shared" ref="F86:F100" si="8">E86*4</f>
        <v>280</v>
      </c>
      <c r="G86" s="47" t="s">
        <v>45</v>
      </c>
      <c r="H86" s="170" t="s">
        <v>90</v>
      </c>
      <c r="I86" s="71">
        <f t="shared" si="7"/>
        <v>4</v>
      </c>
    </row>
    <row r="87" spans="1:9" ht="14.25" customHeight="1" x14ac:dyDescent="0.25">
      <c r="A87" s="164"/>
      <c r="B87" s="218"/>
      <c r="C87" s="171"/>
      <c r="D87" s="171"/>
      <c r="E87" s="47">
        <v>70</v>
      </c>
      <c r="F87" s="89">
        <f t="shared" si="8"/>
        <v>280</v>
      </c>
      <c r="G87" s="47" t="s">
        <v>43</v>
      </c>
      <c r="H87" s="171"/>
      <c r="I87" s="71">
        <f t="shared" si="7"/>
        <v>4</v>
      </c>
    </row>
    <row r="88" spans="1:9" x14ac:dyDescent="0.25">
      <c r="A88" s="164"/>
      <c r="B88" s="218"/>
      <c r="C88" s="171"/>
      <c r="D88" s="171"/>
      <c r="E88" s="47">
        <v>70</v>
      </c>
      <c r="F88" s="89">
        <f t="shared" si="8"/>
        <v>280</v>
      </c>
      <c r="G88" s="47" t="s">
        <v>64</v>
      </c>
      <c r="H88" s="171"/>
      <c r="I88" s="71">
        <f t="shared" si="7"/>
        <v>4</v>
      </c>
    </row>
    <row r="89" spans="1:9" x14ac:dyDescent="0.25">
      <c r="A89" s="165"/>
      <c r="B89" s="197"/>
      <c r="C89" s="52" t="s">
        <v>26</v>
      </c>
      <c r="D89" s="52" t="s">
        <v>489</v>
      </c>
      <c r="E89" s="47">
        <v>34</v>
      </c>
      <c r="F89" s="89">
        <f>E89*5</f>
        <v>170</v>
      </c>
      <c r="G89" s="47" t="s">
        <v>82</v>
      </c>
      <c r="H89" s="172"/>
      <c r="I89" s="71">
        <f t="shared" si="7"/>
        <v>5</v>
      </c>
    </row>
    <row r="90" spans="1:9" ht="26.25" customHeight="1" x14ac:dyDescent="0.25">
      <c r="A90" s="45">
        <v>37722</v>
      </c>
      <c r="B90" s="46" t="s">
        <v>50</v>
      </c>
      <c r="C90" s="47" t="s">
        <v>21</v>
      </c>
      <c r="D90" s="47" t="s">
        <v>89</v>
      </c>
      <c r="E90" s="47">
        <v>70</v>
      </c>
      <c r="F90" s="89">
        <f t="shared" si="8"/>
        <v>280</v>
      </c>
      <c r="G90" s="47" t="s">
        <v>43</v>
      </c>
      <c r="H90" s="47" t="s">
        <v>90</v>
      </c>
      <c r="I90" s="71">
        <f t="shared" si="7"/>
        <v>4</v>
      </c>
    </row>
    <row r="91" spans="1:9" x14ac:dyDescent="0.25">
      <c r="A91" s="45">
        <v>36991</v>
      </c>
      <c r="B91" s="46" t="s">
        <v>55</v>
      </c>
      <c r="C91" s="47" t="s">
        <v>21</v>
      </c>
      <c r="D91" s="47" t="s">
        <v>89</v>
      </c>
      <c r="E91" s="47">
        <v>70</v>
      </c>
      <c r="F91" s="89">
        <f t="shared" si="8"/>
        <v>280</v>
      </c>
      <c r="G91" s="47" t="s">
        <v>45</v>
      </c>
      <c r="H91" s="47" t="s">
        <v>90</v>
      </c>
      <c r="I91" s="71">
        <f t="shared" si="7"/>
        <v>4</v>
      </c>
    </row>
    <row r="92" spans="1:9" ht="25.5" customHeight="1" x14ac:dyDescent="0.25">
      <c r="A92" s="163">
        <v>37355</v>
      </c>
      <c r="B92" s="190" t="s">
        <v>551</v>
      </c>
      <c r="C92" s="47" t="s">
        <v>21</v>
      </c>
      <c r="D92" s="47" t="s">
        <v>89</v>
      </c>
      <c r="E92" s="47">
        <v>70</v>
      </c>
      <c r="F92" s="89">
        <f t="shared" si="8"/>
        <v>280</v>
      </c>
      <c r="G92" s="47" t="s">
        <v>59</v>
      </c>
      <c r="H92" s="170" t="s">
        <v>90</v>
      </c>
      <c r="I92" s="71">
        <f t="shared" si="7"/>
        <v>4</v>
      </c>
    </row>
    <row r="93" spans="1:9" x14ac:dyDescent="0.25">
      <c r="A93" s="165"/>
      <c r="B93" s="191"/>
      <c r="C93" s="47" t="s">
        <v>26</v>
      </c>
      <c r="D93" s="47" t="s">
        <v>489</v>
      </c>
      <c r="E93" s="47">
        <v>34</v>
      </c>
      <c r="F93" s="89">
        <f>E93*5</f>
        <v>170</v>
      </c>
      <c r="G93" s="47" t="s">
        <v>82</v>
      </c>
      <c r="H93" s="172"/>
      <c r="I93" s="71">
        <f t="shared" si="7"/>
        <v>5</v>
      </c>
    </row>
    <row r="94" spans="1:9" ht="25.5" x14ac:dyDescent="0.25">
      <c r="A94" s="45">
        <v>38092</v>
      </c>
      <c r="B94" s="46" t="s">
        <v>91</v>
      </c>
      <c r="C94" s="47" t="s">
        <v>21</v>
      </c>
      <c r="D94" s="47" t="s">
        <v>89</v>
      </c>
      <c r="E94" s="47">
        <v>69</v>
      </c>
      <c r="F94" s="89">
        <f t="shared" si="8"/>
        <v>276</v>
      </c>
      <c r="G94" s="47" t="s">
        <v>59</v>
      </c>
      <c r="H94" s="47" t="s">
        <v>90</v>
      </c>
      <c r="I94" s="71">
        <f t="shared" si="7"/>
        <v>4</v>
      </c>
    </row>
    <row r="95" spans="1:9" x14ac:dyDescent="0.25">
      <c r="A95" s="170" t="s">
        <v>92</v>
      </c>
      <c r="B95" s="190" t="s">
        <v>69</v>
      </c>
      <c r="C95" s="47" t="s">
        <v>21</v>
      </c>
      <c r="D95" s="47" t="s">
        <v>89</v>
      </c>
      <c r="E95" s="47">
        <v>58</v>
      </c>
      <c r="F95" s="89">
        <f t="shared" si="8"/>
        <v>232</v>
      </c>
      <c r="G95" s="47" t="s">
        <v>67</v>
      </c>
      <c r="H95" s="170" t="s">
        <v>90</v>
      </c>
      <c r="I95" s="71">
        <f t="shared" si="7"/>
        <v>4</v>
      </c>
    </row>
    <row r="96" spans="1:9" x14ac:dyDescent="0.25">
      <c r="A96" s="172"/>
      <c r="B96" s="191"/>
      <c r="C96" s="47" t="s">
        <v>26</v>
      </c>
      <c r="D96" s="47" t="s">
        <v>489</v>
      </c>
      <c r="E96" s="47">
        <v>34</v>
      </c>
      <c r="F96" s="89">
        <f>E96*5</f>
        <v>170</v>
      </c>
      <c r="G96" s="47" t="s">
        <v>82</v>
      </c>
      <c r="H96" s="172"/>
      <c r="I96" s="71">
        <f t="shared" si="7"/>
        <v>5</v>
      </c>
    </row>
    <row r="97" spans="1:9" x14ac:dyDescent="0.25">
      <c r="A97" s="47" t="s">
        <v>93</v>
      </c>
      <c r="B97" s="46" t="s">
        <v>75</v>
      </c>
      <c r="C97" s="47" t="s">
        <v>21</v>
      </c>
      <c r="D97" s="47" t="s">
        <v>89</v>
      </c>
      <c r="E97" s="47">
        <v>58</v>
      </c>
      <c r="F97" s="89">
        <f t="shared" si="8"/>
        <v>232</v>
      </c>
      <c r="G97" s="47" t="s">
        <v>76</v>
      </c>
      <c r="H97" s="47" t="s">
        <v>90</v>
      </c>
      <c r="I97" s="71">
        <f t="shared" si="7"/>
        <v>4</v>
      </c>
    </row>
    <row r="98" spans="1:9" x14ac:dyDescent="0.25">
      <c r="A98" s="170" t="s">
        <v>94</v>
      </c>
      <c r="B98" s="196" t="s">
        <v>78</v>
      </c>
      <c r="C98" s="47" t="s">
        <v>21</v>
      </c>
      <c r="D98" s="47" t="s">
        <v>89</v>
      </c>
      <c r="E98" s="47">
        <v>58</v>
      </c>
      <c r="F98" s="89">
        <f t="shared" si="8"/>
        <v>232</v>
      </c>
      <c r="G98" s="47" t="s">
        <v>76</v>
      </c>
      <c r="H98" s="47" t="s">
        <v>90</v>
      </c>
      <c r="I98" s="71">
        <f t="shared" si="7"/>
        <v>4</v>
      </c>
    </row>
    <row r="99" spans="1:9" s="71" customFormat="1" ht="25.5" x14ac:dyDescent="0.25">
      <c r="A99" s="172"/>
      <c r="B99" s="197"/>
      <c r="C99" s="155" t="s">
        <v>70</v>
      </c>
      <c r="D99" s="155" t="s">
        <v>489</v>
      </c>
      <c r="E99" s="155">
        <v>34</v>
      </c>
      <c r="F99" s="155">
        <f>E99*5</f>
        <v>170</v>
      </c>
      <c r="G99" s="155" t="s">
        <v>82</v>
      </c>
      <c r="H99" s="155" t="s">
        <v>90</v>
      </c>
      <c r="I99" s="71">
        <f t="shared" si="7"/>
        <v>5</v>
      </c>
    </row>
    <row r="100" spans="1:9" s="71" customFormat="1" x14ac:dyDescent="0.25">
      <c r="A100" s="98" t="s">
        <v>550</v>
      </c>
      <c r="B100" s="46" t="s">
        <v>52</v>
      </c>
      <c r="C100" s="97" t="s">
        <v>21</v>
      </c>
      <c r="D100" s="97" t="s">
        <v>89</v>
      </c>
      <c r="E100" s="97">
        <v>60</v>
      </c>
      <c r="F100" s="97">
        <f t="shared" si="8"/>
        <v>240</v>
      </c>
      <c r="G100" s="97" t="s">
        <v>43</v>
      </c>
      <c r="H100" s="97" t="s">
        <v>90</v>
      </c>
      <c r="I100" s="71">
        <f t="shared" si="7"/>
        <v>4</v>
      </c>
    </row>
    <row r="101" spans="1:9" s="71" customFormat="1" x14ac:dyDescent="0.25">
      <c r="A101" s="98" t="s">
        <v>736</v>
      </c>
      <c r="B101" s="46" t="s">
        <v>62</v>
      </c>
      <c r="C101" s="162" t="s">
        <v>26</v>
      </c>
      <c r="D101" s="97" t="s">
        <v>489</v>
      </c>
      <c r="E101" s="97">
        <v>34</v>
      </c>
      <c r="F101" s="97">
        <f>E101*5</f>
        <v>170</v>
      </c>
      <c r="G101" s="97" t="s">
        <v>82</v>
      </c>
      <c r="H101" s="97" t="s">
        <v>90</v>
      </c>
      <c r="I101" s="71">
        <f t="shared" si="7"/>
        <v>5</v>
      </c>
    </row>
    <row r="102" spans="1:9" x14ac:dyDescent="0.25">
      <c r="A102" s="47" t="s">
        <v>95</v>
      </c>
      <c r="B102" s="168" t="s">
        <v>96</v>
      </c>
      <c r="C102" s="168"/>
      <c r="D102" s="168"/>
      <c r="E102" s="168"/>
      <c r="F102" s="168"/>
      <c r="G102" s="168"/>
      <c r="H102" s="168"/>
      <c r="I102" s="71" t="e">
        <f t="shared" si="7"/>
        <v>#DIV/0!</v>
      </c>
    </row>
    <row r="103" spans="1:9" ht="25.5" customHeight="1" x14ac:dyDescent="0.25">
      <c r="A103" s="163">
        <v>37043</v>
      </c>
      <c r="B103" s="167" t="s">
        <v>97</v>
      </c>
      <c r="C103" s="47" t="s">
        <v>21</v>
      </c>
      <c r="D103" s="47" t="s">
        <v>42</v>
      </c>
      <c r="E103" s="47">
        <v>46.4</v>
      </c>
      <c r="F103" s="47">
        <f>E103*8</f>
        <v>371.2</v>
      </c>
      <c r="G103" s="168" t="s">
        <v>98</v>
      </c>
      <c r="H103" s="170" t="s">
        <v>99</v>
      </c>
      <c r="I103" s="71">
        <f t="shared" si="7"/>
        <v>8</v>
      </c>
    </row>
    <row r="104" spans="1:9" ht="25.5" customHeight="1" x14ac:dyDescent="0.25">
      <c r="A104" s="165"/>
      <c r="B104" s="167"/>
      <c r="C104" s="47" t="s">
        <v>26</v>
      </c>
      <c r="D104" s="47" t="s">
        <v>71</v>
      </c>
      <c r="E104" s="47">
        <v>36.9</v>
      </c>
      <c r="F104" s="103">
        <f>E104*10</f>
        <v>369</v>
      </c>
      <c r="G104" s="168"/>
      <c r="H104" s="172"/>
      <c r="I104" s="71">
        <f t="shared" si="7"/>
        <v>10</v>
      </c>
    </row>
    <row r="105" spans="1:9" ht="25.5" customHeight="1" x14ac:dyDescent="0.25">
      <c r="A105" s="169">
        <v>37045</v>
      </c>
      <c r="B105" s="167" t="s">
        <v>100</v>
      </c>
      <c r="C105" s="47" t="s">
        <v>21</v>
      </c>
      <c r="D105" s="103" t="s">
        <v>42</v>
      </c>
      <c r="E105" s="47">
        <v>49.4</v>
      </c>
      <c r="F105" s="47">
        <f>E105*8</f>
        <v>395.2</v>
      </c>
      <c r="G105" s="168" t="s">
        <v>98</v>
      </c>
      <c r="H105" s="170" t="s">
        <v>99</v>
      </c>
      <c r="I105" s="71">
        <f t="shared" si="7"/>
        <v>8</v>
      </c>
    </row>
    <row r="106" spans="1:9" ht="25.5" customHeight="1" x14ac:dyDescent="0.25">
      <c r="A106" s="169"/>
      <c r="B106" s="167"/>
      <c r="C106" s="47" t="s">
        <v>26</v>
      </c>
      <c r="D106" s="103" t="s">
        <v>71</v>
      </c>
      <c r="E106" s="47">
        <v>39.299999999999997</v>
      </c>
      <c r="F106" s="47">
        <f>E106*10</f>
        <v>393</v>
      </c>
      <c r="G106" s="168"/>
      <c r="H106" s="172"/>
      <c r="I106" s="71">
        <f t="shared" si="7"/>
        <v>10</v>
      </c>
    </row>
    <row r="107" spans="1:9" ht="25.5" customHeight="1" x14ac:dyDescent="0.25">
      <c r="A107" s="169">
        <v>37051</v>
      </c>
      <c r="B107" s="167" t="s">
        <v>101</v>
      </c>
      <c r="C107" s="47" t="s">
        <v>21</v>
      </c>
      <c r="D107" s="103" t="s">
        <v>42</v>
      </c>
      <c r="E107" s="47">
        <v>61.7</v>
      </c>
      <c r="F107" s="47">
        <f>E107*8</f>
        <v>493.6</v>
      </c>
      <c r="G107" s="168" t="s">
        <v>98</v>
      </c>
      <c r="H107" s="170" t="s">
        <v>99</v>
      </c>
      <c r="I107" s="71">
        <f t="shared" si="7"/>
        <v>8</v>
      </c>
    </row>
    <row r="108" spans="1:9" ht="25.5" customHeight="1" x14ac:dyDescent="0.25">
      <c r="A108" s="169"/>
      <c r="B108" s="167"/>
      <c r="C108" s="47" t="s">
        <v>26</v>
      </c>
      <c r="D108" s="103" t="s">
        <v>71</v>
      </c>
      <c r="E108" s="47">
        <v>49.4</v>
      </c>
      <c r="F108" s="89">
        <f>E108*10</f>
        <v>494</v>
      </c>
      <c r="G108" s="168"/>
      <c r="H108" s="172"/>
      <c r="I108" s="71">
        <f t="shared" si="7"/>
        <v>10</v>
      </c>
    </row>
    <row r="109" spans="1:9" ht="25.5" customHeight="1" x14ac:dyDescent="0.25">
      <c r="A109" s="169">
        <v>37052</v>
      </c>
      <c r="B109" s="167" t="s">
        <v>55</v>
      </c>
      <c r="C109" s="47" t="s">
        <v>21</v>
      </c>
      <c r="D109" s="103" t="s">
        <v>42</v>
      </c>
      <c r="E109" s="47">
        <v>61.7</v>
      </c>
      <c r="F109" s="47">
        <f>E109*8</f>
        <v>493.6</v>
      </c>
      <c r="G109" s="168" t="s">
        <v>98</v>
      </c>
      <c r="H109" s="170" t="s">
        <v>99</v>
      </c>
      <c r="I109" s="71">
        <f t="shared" si="7"/>
        <v>8</v>
      </c>
    </row>
    <row r="110" spans="1:9" ht="25.5" customHeight="1" x14ac:dyDescent="0.25">
      <c r="A110" s="169"/>
      <c r="B110" s="167"/>
      <c r="C110" s="47" t="s">
        <v>26</v>
      </c>
      <c r="D110" s="103" t="s">
        <v>71</v>
      </c>
      <c r="E110" s="47">
        <v>49.4</v>
      </c>
      <c r="F110" s="47">
        <f>E110*10</f>
        <v>494</v>
      </c>
      <c r="G110" s="168"/>
      <c r="H110" s="172"/>
      <c r="I110" s="71">
        <f t="shared" si="7"/>
        <v>10</v>
      </c>
    </row>
    <row r="111" spans="1:9" ht="25.5" customHeight="1" x14ac:dyDescent="0.25">
      <c r="A111" s="169">
        <v>37053</v>
      </c>
      <c r="B111" s="167" t="s">
        <v>102</v>
      </c>
      <c r="C111" s="47" t="s">
        <v>21</v>
      </c>
      <c r="D111" s="103" t="s">
        <v>42</v>
      </c>
      <c r="E111" s="47">
        <v>61.7</v>
      </c>
      <c r="F111" s="47">
        <f>E111*8</f>
        <v>493.6</v>
      </c>
      <c r="G111" s="168" t="s">
        <v>98</v>
      </c>
      <c r="H111" s="170" t="s">
        <v>99</v>
      </c>
      <c r="I111" s="71">
        <f t="shared" si="7"/>
        <v>8</v>
      </c>
    </row>
    <row r="112" spans="1:9" ht="25.5" customHeight="1" x14ac:dyDescent="0.25">
      <c r="A112" s="169"/>
      <c r="B112" s="167"/>
      <c r="C112" s="47" t="s">
        <v>26</v>
      </c>
      <c r="D112" s="103" t="s">
        <v>71</v>
      </c>
      <c r="E112" s="47">
        <v>49.4</v>
      </c>
      <c r="F112" s="47">
        <f>E112*10</f>
        <v>494</v>
      </c>
      <c r="G112" s="168"/>
      <c r="H112" s="172"/>
      <c r="I112" s="71">
        <f t="shared" si="7"/>
        <v>10</v>
      </c>
    </row>
    <row r="113" spans="1:9" ht="25.5" customHeight="1" x14ac:dyDescent="0.25">
      <c r="A113" s="168" t="s">
        <v>103</v>
      </c>
      <c r="B113" s="167" t="s">
        <v>104</v>
      </c>
      <c r="C113" s="47" t="s">
        <v>21</v>
      </c>
      <c r="D113" s="47" t="s">
        <v>49</v>
      </c>
      <c r="E113" s="47">
        <v>46.1</v>
      </c>
      <c r="F113" s="47">
        <f>E113*6</f>
        <v>276.60000000000002</v>
      </c>
      <c r="G113" s="168" t="s">
        <v>98</v>
      </c>
      <c r="H113" s="170" t="s">
        <v>99</v>
      </c>
      <c r="I113" s="71">
        <f t="shared" si="7"/>
        <v>6</v>
      </c>
    </row>
    <row r="114" spans="1:9" ht="25.5" customHeight="1" x14ac:dyDescent="0.25">
      <c r="A114" s="168"/>
      <c r="B114" s="167"/>
      <c r="C114" s="47" t="s">
        <v>26</v>
      </c>
      <c r="D114" s="47" t="s">
        <v>42</v>
      </c>
      <c r="E114" s="47">
        <v>37</v>
      </c>
      <c r="F114" s="47">
        <f>E114*8</f>
        <v>296</v>
      </c>
      <c r="G114" s="168"/>
      <c r="H114" s="172"/>
      <c r="I114" s="71">
        <f t="shared" si="7"/>
        <v>8</v>
      </c>
    </row>
    <row r="115" spans="1:9" ht="25.5" customHeight="1" x14ac:dyDescent="0.25">
      <c r="A115" s="166" t="s">
        <v>105</v>
      </c>
      <c r="B115" s="173" t="s">
        <v>106</v>
      </c>
      <c r="C115" s="18" t="s">
        <v>21</v>
      </c>
      <c r="D115" s="18" t="s">
        <v>49</v>
      </c>
      <c r="E115" s="41">
        <v>43.3</v>
      </c>
      <c r="F115" s="18">
        <f>E115*6</f>
        <v>259.79999999999995</v>
      </c>
      <c r="G115" s="166" t="s">
        <v>98</v>
      </c>
      <c r="H115" s="208" t="s">
        <v>99</v>
      </c>
      <c r="I115" s="71">
        <f t="shared" si="7"/>
        <v>5.9999999999999991</v>
      </c>
    </row>
    <row r="116" spans="1:9" ht="25.5" customHeight="1" x14ac:dyDescent="0.25">
      <c r="A116" s="166"/>
      <c r="B116" s="173"/>
      <c r="C116" s="18" t="s">
        <v>26</v>
      </c>
      <c r="D116" s="18" t="s">
        <v>42</v>
      </c>
      <c r="E116" s="41">
        <v>34.799999999999997</v>
      </c>
      <c r="F116" s="18">
        <f>E116*8</f>
        <v>278.39999999999998</v>
      </c>
      <c r="G116" s="166"/>
      <c r="H116" s="209"/>
      <c r="I116" s="71">
        <f t="shared" si="7"/>
        <v>8</v>
      </c>
    </row>
    <row r="117" spans="1:9" ht="25.5" customHeight="1" x14ac:dyDescent="0.25">
      <c r="A117" s="166" t="s">
        <v>107</v>
      </c>
      <c r="B117" s="173" t="s">
        <v>108</v>
      </c>
      <c r="C117" s="18" t="s">
        <v>21</v>
      </c>
      <c r="D117" s="18" t="s">
        <v>49</v>
      </c>
      <c r="E117" s="41">
        <v>43.3</v>
      </c>
      <c r="F117" s="18">
        <f>E117*6</f>
        <v>259.79999999999995</v>
      </c>
      <c r="G117" s="166" t="s">
        <v>98</v>
      </c>
      <c r="H117" s="208" t="s">
        <v>99</v>
      </c>
      <c r="I117" s="71">
        <f t="shared" si="7"/>
        <v>5.9999999999999991</v>
      </c>
    </row>
    <row r="118" spans="1:9" ht="25.5" customHeight="1" x14ac:dyDescent="0.25">
      <c r="A118" s="166"/>
      <c r="B118" s="173"/>
      <c r="C118" s="18" t="s">
        <v>26</v>
      </c>
      <c r="D118" s="18" t="s">
        <v>42</v>
      </c>
      <c r="E118" s="41">
        <v>34.799999999999997</v>
      </c>
      <c r="F118" s="18">
        <f>E118*8</f>
        <v>278.39999999999998</v>
      </c>
      <c r="G118" s="166"/>
      <c r="H118" s="209"/>
      <c r="I118" s="71">
        <f t="shared" si="7"/>
        <v>8</v>
      </c>
    </row>
    <row r="119" spans="1:9" s="71" customFormat="1" ht="54.75" customHeight="1" x14ac:dyDescent="0.25">
      <c r="A119" s="166"/>
      <c r="B119" s="232"/>
      <c r="C119" s="166" t="s">
        <v>527</v>
      </c>
      <c r="D119" s="166" t="s">
        <v>49</v>
      </c>
      <c r="E119" s="199">
        <f>14.95*1.064</f>
        <v>15.9068</v>
      </c>
      <c r="F119" s="199">
        <f>E119*6</f>
        <v>95.440799999999996</v>
      </c>
      <c r="G119" s="166" t="s">
        <v>98</v>
      </c>
      <c r="H119" s="208" t="s">
        <v>527</v>
      </c>
      <c r="I119" s="71">
        <f t="shared" si="7"/>
        <v>5.9999999999999991</v>
      </c>
    </row>
    <row r="120" spans="1:9" s="71" customFormat="1" ht="58.5" customHeight="1" x14ac:dyDescent="0.25">
      <c r="A120" s="166"/>
      <c r="B120" s="232"/>
      <c r="C120" s="166"/>
      <c r="D120" s="166"/>
      <c r="E120" s="199"/>
      <c r="F120" s="199"/>
      <c r="G120" s="166"/>
      <c r="H120" s="209"/>
      <c r="I120" s="71" t="e">
        <f t="shared" si="7"/>
        <v>#DIV/0!</v>
      </c>
    </row>
    <row r="121" spans="1:9" ht="15" customHeight="1" x14ac:dyDescent="0.25">
      <c r="A121" s="18" t="s">
        <v>109</v>
      </c>
      <c r="B121" s="200" t="s">
        <v>110</v>
      </c>
      <c r="C121" s="201"/>
      <c r="D121" s="201"/>
      <c r="E121" s="201"/>
      <c r="F121" s="201"/>
      <c r="G121" s="201"/>
      <c r="H121" s="202"/>
      <c r="I121" s="71" t="e">
        <f t="shared" si="7"/>
        <v>#DIV/0!</v>
      </c>
    </row>
    <row r="122" spans="1:9" ht="15" customHeight="1" x14ac:dyDescent="0.25">
      <c r="A122" s="59"/>
      <c r="B122" s="22" t="s">
        <v>509</v>
      </c>
      <c r="C122" s="60" t="s">
        <v>21</v>
      </c>
      <c r="D122" s="59" t="s">
        <v>116</v>
      </c>
      <c r="E122" s="59"/>
      <c r="F122" s="59">
        <v>15.552</v>
      </c>
      <c r="G122" s="60" t="s">
        <v>76</v>
      </c>
      <c r="H122" s="59" t="s">
        <v>137</v>
      </c>
      <c r="I122" s="71" t="e">
        <f t="shared" si="7"/>
        <v>#DIV/0!</v>
      </c>
    </row>
    <row r="123" spans="1:9" ht="29.25" customHeight="1" x14ac:dyDescent="0.25">
      <c r="A123" s="59"/>
      <c r="B123" s="22" t="s">
        <v>510</v>
      </c>
      <c r="C123" s="60" t="s">
        <v>21</v>
      </c>
      <c r="D123" s="59" t="s">
        <v>511</v>
      </c>
      <c r="E123" s="59"/>
      <c r="F123" s="59">
        <v>58.968000000000004</v>
      </c>
      <c r="G123" s="60" t="s">
        <v>76</v>
      </c>
      <c r="H123" s="59" t="s">
        <v>137</v>
      </c>
      <c r="I123" s="71" t="e">
        <f t="shared" si="7"/>
        <v>#DIV/0!</v>
      </c>
    </row>
    <row r="124" spans="1:9" ht="38.25" x14ac:dyDescent="0.25">
      <c r="A124" s="61"/>
      <c r="B124" s="43" t="s">
        <v>111</v>
      </c>
      <c r="C124" s="62" t="s">
        <v>21</v>
      </c>
      <c r="D124" s="62" t="s">
        <v>112</v>
      </c>
      <c r="E124" s="62" t="s">
        <v>729</v>
      </c>
      <c r="F124" s="68"/>
      <c r="G124" s="62" t="s">
        <v>76</v>
      </c>
      <c r="H124" s="58" t="s">
        <v>137</v>
      </c>
      <c r="I124" s="71" t="e">
        <f t="shared" si="7"/>
        <v>#VALUE!</v>
      </c>
    </row>
    <row r="125" spans="1:9" ht="38.25" x14ac:dyDescent="0.25">
      <c r="A125" s="24"/>
      <c r="B125" s="21" t="s">
        <v>113</v>
      </c>
      <c r="C125" s="25" t="s">
        <v>21</v>
      </c>
      <c r="D125" s="25" t="s">
        <v>724</v>
      </c>
      <c r="E125" s="156" t="s">
        <v>729</v>
      </c>
      <c r="F125" s="30"/>
      <c r="G125" s="25" t="s">
        <v>43</v>
      </c>
      <c r="H125" s="19" t="s">
        <v>137</v>
      </c>
      <c r="I125" s="71" t="e">
        <f t="shared" si="7"/>
        <v>#VALUE!</v>
      </c>
    </row>
    <row r="126" spans="1:9" ht="38.25" x14ac:dyDescent="0.25">
      <c r="A126" s="24"/>
      <c r="B126" s="21" t="s">
        <v>114</v>
      </c>
      <c r="C126" s="25" t="s">
        <v>21</v>
      </c>
      <c r="D126" s="25" t="s">
        <v>725</v>
      </c>
      <c r="E126" s="156" t="s">
        <v>729</v>
      </c>
      <c r="F126" s="30"/>
      <c r="G126" s="25" t="s">
        <v>45</v>
      </c>
      <c r="H126" s="19" t="s">
        <v>137</v>
      </c>
      <c r="I126" s="71" t="e">
        <f t="shared" si="7"/>
        <v>#VALUE!</v>
      </c>
    </row>
    <row r="127" spans="1:9" ht="51" x14ac:dyDescent="0.25">
      <c r="A127" s="24"/>
      <c r="B127" s="26" t="s">
        <v>115</v>
      </c>
      <c r="C127" s="25" t="s">
        <v>21</v>
      </c>
      <c r="D127" s="25" t="s">
        <v>534</v>
      </c>
      <c r="E127" s="18"/>
      <c r="F127" s="25">
        <v>13.5</v>
      </c>
      <c r="G127" s="25" t="s">
        <v>117</v>
      </c>
      <c r="H127" s="19" t="s">
        <v>137</v>
      </c>
      <c r="I127" s="71" t="e">
        <f t="shared" si="7"/>
        <v>#DIV/0!</v>
      </c>
    </row>
    <row r="128" spans="1:9" ht="51" x14ac:dyDescent="0.25">
      <c r="A128" s="27"/>
      <c r="B128" s="22" t="s">
        <v>118</v>
      </c>
      <c r="C128" s="25" t="s">
        <v>21</v>
      </c>
      <c r="D128" s="25" t="s">
        <v>119</v>
      </c>
      <c r="E128" s="156" t="s">
        <v>729</v>
      </c>
      <c r="G128" s="25" t="s">
        <v>120</v>
      </c>
      <c r="H128" s="19" t="s">
        <v>137</v>
      </c>
      <c r="I128" s="71" t="e">
        <f t="shared" si="7"/>
        <v>#VALUE!</v>
      </c>
    </row>
    <row r="129" spans="1:9" ht="38.25" x14ac:dyDescent="0.25">
      <c r="A129" s="27"/>
      <c r="B129" s="22" t="s">
        <v>121</v>
      </c>
      <c r="C129" s="25" t="s">
        <v>21</v>
      </c>
      <c r="D129" s="25" t="s">
        <v>726</v>
      </c>
      <c r="E129" s="156" t="s">
        <v>729</v>
      </c>
      <c r="F129" s="30"/>
      <c r="G129" s="25" t="s">
        <v>59</v>
      </c>
      <c r="H129" s="19" t="s">
        <v>137</v>
      </c>
      <c r="I129" s="71" t="e">
        <f t="shared" si="7"/>
        <v>#VALUE!</v>
      </c>
    </row>
    <row r="130" spans="1:9" ht="38.25" x14ac:dyDescent="0.25">
      <c r="A130" s="27"/>
      <c r="B130" s="22" t="s">
        <v>123</v>
      </c>
      <c r="C130" s="25" t="s">
        <v>21</v>
      </c>
      <c r="D130" s="25" t="s">
        <v>124</v>
      </c>
      <c r="E130" s="156" t="s">
        <v>729</v>
      </c>
      <c r="F130" s="30"/>
      <c r="G130" s="25" t="s">
        <v>82</v>
      </c>
      <c r="H130" s="19" t="s">
        <v>137</v>
      </c>
      <c r="I130" s="71" t="e">
        <f t="shared" si="7"/>
        <v>#VALUE!</v>
      </c>
    </row>
    <row r="131" spans="1:9" ht="38.25" x14ac:dyDescent="0.25">
      <c r="A131" s="27"/>
      <c r="B131" s="22" t="s">
        <v>482</v>
      </c>
      <c r="C131" s="25" t="s">
        <v>21</v>
      </c>
      <c r="D131" s="25" t="s">
        <v>727</v>
      </c>
      <c r="E131" s="156" t="s">
        <v>729</v>
      </c>
      <c r="F131" s="25">
        <v>26.4</v>
      </c>
      <c r="G131" s="25" t="s">
        <v>80</v>
      </c>
      <c r="H131" s="38" t="s">
        <v>137</v>
      </c>
      <c r="I131" s="71" t="e">
        <f t="shared" si="7"/>
        <v>#VALUE!</v>
      </c>
    </row>
    <row r="132" spans="1:9" ht="25.5" x14ac:dyDescent="0.25">
      <c r="A132" s="27"/>
      <c r="B132" s="22" t="s">
        <v>125</v>
      </c>
      <c r="C132" s="25" t="s">
        <v>21</v>
      </c>
      <c r="D132" s="19" t="s">
        <v>126</v>
      </c>
      <c r="E132" s="19"/>
      <c r="F132" s="19">
        <v>14</v>
      </c>
      <c r="G132" s="19" t="s">
        <v>127</v>
      </c>
      <c r="H132" s="19" t="s">
        <v>137</v>
      </c>
      <c r="I132" s="71" t="e">
        <f t="shared" si="7"/>
        <v>#DIV/0!</v>
      </c>
    </row>
    <row r="133" spans="1:9" ht="25.5" x14ac:dyDescent="0.25">
      <c r="A133" s="27"/>
      <c r="B133" s="27" t="s">
        <v>128</v>
      </c>
      <c r="C133" s="25" t="s">
        <v>21</v>
      </c>
      <c r="D133" s="19" t="s">
        <v>129</v>
      </c>
      <c r="E133" s="19"/>
      <c r="F133" s="19">
        <v>15</v>
      </c>
      <c r="G133" s="19" t="s">
        <v>45</v>
      </c>
      <c r="H133" s="19" t="s">
        <v>137</v>
      </c>
      <c r="I133" s="71" t="e">
        <f t="shared" si="7"/>
        <v>#DIV/0!</v>
      </c>
    </row>
    <row r="134" spans="1:9" ht="25.5" x14ac:dyDescent="0.25">
      <c r="A134" s="27"/>
      <c r="B134" s="27" t="s">
        <v>130</v>
      </c>
      <c r="C134" s="25" t="s">
        <v>21</v>
      </c>
      <c r="D134" s="19" t="s">
        <v>131</v>
      </c>
      <c r="E134" s="19"/>
      <c r="F134" s="19">
        <v>15</v>
      </c>
      <c r="G134" s="19" t="s">
        <v>45</v>
      </c>
      <c r="H134" s="19" t="s">
        <v>137</v>
      </c>
      <c r="I134" s="71" t="e">
        <f t="shared" si="7"/>
        <v>#DIV/0!</v>
      </c>
    </row>
    <row r="135" spans="1:9" s="71" customFormat="1" x14ac:dyDescent="0.25">
      <c r="A135" s="150"/>
      <c r="B135" s="150" t="s">
        <v>728</v>
      </c>
      <c r="C135" s="154" t="s">
        <v>21</v>
      </c>
      <c r="D135" s="149" t="s">
        <v>131</v>
      </c>
      <c r="E135" s="149"/>
      <c r="F135" s="149">
        <v>15</v>
      </c>
      <c r="G135" s="149" t="s">
        <v>45</v>
      </c>
      <c r="H135" s="149" t="s">
        <v>137</v>
      </c>
      <c r="I135" s="71" t="e">
        <f t="shared" si="7"/>
        <v>#DIV/0!</v>
      </c>
    </row>
    <row r="136" spans="1:9" ht="25.5" x14ac:dyDescent="0.25">
      <c r="A136" s="27"/>
      <c r="B136" s="27" t="s">
        <v>132</v>
      </c>
      <c r="C136" s="25" t="s">
        <v>21</v>
      </c>
      <c r="D136" s="19" t="s">
        <v>133</v>
      </c>
      <c r="E136" s="19"/>
      <c r="F136" s="19">
        <v>10</v>
      </c>
      <c r="G136" s="19" t="s">
        <v>45</v>
      </c>
      <c r="H136" s="19" t="s">
        <v>137</v>
      </c>
      <c r="I136" s="71" t="e">
        <f t="shared" si="7"/>
        <v>#DIV/0!</v>
      </c>
    </row>
    <row r="137" spans="1:9" ht="28.5" customHeight="1" x14ac:dyDescent="0.25">
      <c r="A137" s="27"/>
      <c r="B137" s="56" t="s">
        <v>134</v>
      </c>
      <c r="C137" s="25" t="s">
        <v>21</v>
      </c>
      <c r="D137" s="19" t="s">
        <v>133</v>
      </c>
      <c r="E137" s="19"/>
      <c r="F137" s="19">
        <v>10</v>
      </c>
      <c r="G137" s="19" t="s">
        <v>45</v>
      </c>
      <c r="H137" s="19" t="s">
        <v>137</v>
      </c>
      <c r="I137" s="71" t="e">
        <f t="shared" si="7"/>
        <v>#DIV/0!</v>
      </c>
    </row>
    <row r="138" spans="1:9" ht="26.25" customHeight="1" x14ac:dyDescent="0.25">
      <c r="A138" s="188"/>
      <c r="B138" s="42" t="s">
        <v>138</v>
      </c>
      <c r="C138" s="189" t="s">
        <v>70</v>
      </c>
      <c r="D138" s="176" t="s">
        <v>116</v>
      </c>
      <c r="E138" s="166" t="s">
        <v>136</v>
      </c>
      <c r="F138" s="176">
        <v>15</v>
      </c>
      <c r="G138" s="176" t="s">
        <v>98</v>
      </c>
      <c r="H138" s="208" t="s">
        <v>137</v>
      </c>
      <c r="I138" s="71" t="e">
        <f t="shared" si="7"/>
        <v>#VALUE!</v>
      </c>
    </row>
    <row r="139" spans="1:9" ht="38.25" x14ac:dyDescent="0.25">
      <c r="A139" s="188"/>
      <c r="B139" s="43" t="s">
        <v>135</v>
      </c>
      <c r="C139" s="189"/>
      <c r="D139" s="176"/>
      <c r="E139" s="166"/>
      <c r="F139" s="176"/>
      <c r="G139" s="176"/>
      <c r="H139" s="209"/>
      <c r="I139" s="71" t="e">
        <f t="shared" si="7"/>
        <v>#DIV/0!</v>
      </c>
    </row>
    <row r="140" spans="1:9" ht="38.25" x14ac:dyDescent="0.25">
      <c r="A140" s="188"/>
      <c r="B140" s="44" t="s">
        <v>139</v>
      </c>
      <c r="C140" s="189" t="s">
        <v>70</v>
      </c>
      <c r="D140" s="176" t="s">
        <v>116</v>
      </c>
      <c r="E140" s="166" t="s">
        <v>136</v>
      </c>
      <c r="F140" s="176">
        <v>15</v>
      </c>
      <c r="G140" s="176" t="s">
        <v>98</v>
      </c>
      <c r="H140" s="208" t="s">
        <v>137</v>
      </c>
      <c r="I140" s="71" t="e">
        <f t="shared" si="7"/>
        <v>#VALUE!</v>
      </c>
    </row>
    <row r="141" spans="1:9" ht="38.25" x14ac:dyDescent="0.25">
      <c r="A141" s="188"/>
      <c r="B141" s="44" t="s">
        <v>135</v>
      </c>
      <c r="C141" s="189"/>
      <c r="D141" s="176"/>
      <c r="E141" s="166"/>
      <c r="F141" s="176"/>
      <c r="G141" s="176"/>
      <c r="H141" s="209"/>
      <c r="I141" s="71" t="e">
        <f t="shared" si="7"/>
        <v>#DIV/0!</v>
      </c>
    </row>
    <row r="142" spans="1:9" ht="25.5" x14ac:dyDescent="0.25">
      <c r="A142" s="186"/>
      <c r="B142" s="42" t="s">
        <v>507</v>
      </c>
      <c r="C142" s="189" t="s">
        <v>70</v>
      </c>
      <c r="D142" s="176" t="s">
        <v>116</v>
      </c>
      <c r="E142" s="166" t="s">
        <v>136</v>
      </c>
      <c r="F142" s="176">
        <v>15</v>
      </c>
      <c r="G142" s="176" t="s">
        <v>98</v>
      </c>
      <c r="H142" s="208" t="s">
        <v>137</v>
      </c>
      <c r="I142" s="71" t="e">
        <f t="shared" si="7"/>
        <v>#VALUE!</v>
      </c>
    </row>
    <row r="143" spans="1:9" ht="38.25" x14ac:dyDescent="0.25">
      <c r="A143" s="187"/>
      <c r="B143" s="43" t="s">
        <v>135</v>
      </c>
      <c r="C143" s="189"/>
      <c r="D143" s="176"/>
      <c r="E143" s="166"/>
      <c r="F143" s="176"/>
      <c r="G143" s="176"/>
      <c r="H143" s="209"/>
      <c r="I143" s="71" t="e">
        <f t="shared" si="7"/>
        <v>#DIV/0!</v>
      </c>
    </row>
    <row r="144" spans="1:9" x14ac:dyDescent="0.25">
      <c r="A144" s="193"/>
      <c r="B144" s="194" t="s">
        <v>140</v>
      </c>
      <c r="C144" s="176" t="s">
        <v>21</v>
      </c>
      <c r="D144" s="77" t="s">
        <v>536</v>
      </c>
      <c r="E144" s="170">
        <v>10.4</v>
      </c>
      <c r="F144" s="79">
        <v>72.8</v>
      </c>
      <c r="G144" s="166" t="s">
        <v>23</v>
      </c>
      <c r="H144" s="166" t="s">
        <v>483</v>
      </c>
      <c r="I144" s="71">
        <f t="shared" ref="I144:I159" si="9">F144/E144</f>
        <v>6.9999999999999991</v>
      </c>
    </row>
    <row r="145" spans="1:9" x14ac:dyDescent="0.25">
      <c r="A145" s="193"/>
      <c r="B145" s="195"/>
      <c r="C145" s="176"/>
      <c r="D145" s="77" t="s">
        <v>537</v>
      </c>
      <c r="E145" s="172"/>
      <c r="F145" s="160">
        <v>52</v>
      </c>
      <c r="G145" s="166"/>
      <c r="H145" s="166"/>
      <c r="I145" s="71" t="e">
        <f t="shared" si="9"/>
        <v>#DIV/0!</v>
      </c>
    </row>
    <row r="146" spans="1:9" x14ac:dyDescent="0.25">
      <c r="A146" s="193"/>
      <c r="B146" s="193" t="s">
        <v>142</v>
      </c>
      <c r="C146" s="176" t="s">
        <v>21</v>
      </c>
      <c r="D146" s="77" t="s">
        <v>141</v>
      </c>
      <c r="E146" s="168">
        <v>10.4</v>
      </c>
      <c r="F146" s="79">
        <v>83.2</v>
      </c>
      <c r="G146" s="166" t="s">
        <v>23</v>
      </c>
      <c r="H146" s="166" t="s">
        <v>483</v>
      </c>
      <c r="I146" s="71">
        <f t="shared" si="9"/>
        <v>8</v>
      </c>
    </row>
    <row r="147" spans="1:9" s="71" customFormat="1" x14ac:dyDescent="0.25">
      <c r="A147" s="193"/>
      <c r="B147" s="193"/>
      <c r="C147" s="176"/>
      <c r="D147" s="77" t="s">
        <v>538</v>
      </c>
      <c r="E147" s="168"/>
      <c r="F147" s="78">
        <v>62.4</v>
      </c>
      <c r="G147" s="166"/>
      <c r="H147" s="166"/>
      <c r="I147" s="71" t="e">
        <f t="shared" si="9"/>
        <v>#DIV/0!</v>
      </c>
    </row>
    <row r="148" spans="1:9" x14ac:dyDescent="0.25">
      <c r="A148" s="194"/>
      <c r="B148" s="194" t="s">
        <v>143</v>
      </c>
      <c r="C148" s="180" t="s">
        <v>21</v>
      </c>
      <c r="D148" s="77" t="s">
        <v>538</v>
      </c>
      <c r="E148" s="168">
        <v>10.4</v>
      </c>
      <c r="F148" s="79">
        <v>62.4</v>
      </c>
      <c r="G148" s="208" t="s">
        <v>23</v>
      </c>
      <c r="H148" s="166" t="s">
        <v>483</v>
      </c>
      <c r="I148" s="71">
        <f t="shared" si="9"/>
        <v>6</v>
      </c>
    </row>
    <row r="149" spans="1:9" x14ac:dyDescent="0.25">
      <c r="A149" s="195"/>
      <c r="B149" s="195"/>
      <c r="C149" s="182"/>
      <c r="D149" s="77" t="s">
        <v>539</v>
      </c>
      <c r="E149" s="168"/>
      <c r="F149" s="77">
        <v>41.6</v>
      </c>
      <c r="G149" s="209"/>
      <c r="H149" s="166"/>
      <c r="I149" s="71" t="e">
        <f t="shared" si="9"/>
        <v>#DIV/0!</v>
      </c>
    </row>
    <row r="150" spans="1:9" s="71" customFormat="1" x14ac:dyDescent="0.25">
      <c r="A150" s="183"/>
      <c r="B150" s="177" t="s">
        <v>528</v>
      </c>
      <c r="C150" s="180" t="s">
        <v>21</v>
      </c>
      <c r="D150" s="69" t="s">
        <v>116</v>
      </c>
      <c r="E150" s="180"/>
      <c r="F150" s="69">
        <v>20</v>
      </c>
      <c r="G150" s="210" t="s">
        <v>531</v>
      </c>
      <c r="H150" s="210" t="s">
        <v>216</v>
      </c>
      <c r="I150" s="71" t="e">
        <f t="shared" si="9"/>
        <v>#DIV/0!</v>
      </c>
    </row>
    <row r="151" spans="1:9" s="71" customFormat="1" x14ac:dyDescent="0.25">
      <c r="A151" s="184"/>
      <c r="B151" s="178"/>
      <c r="C151" s="181"/>
      <c r="D151" s="81" t="s">
        <v>198</v>
      </c>
      <c r="E151" s="181"/>
      <c r="F151" s="81">
        <v>20</v>
      </c>
      <c r="G151" s="211"/>
      <c r="H151" s="211"/>
      <c r="I151" s="71" t="e">
        <f t="shared" si="9"/>
        <v>#DIV/0!</v>
      </c>
    </row>
    <row r="152" spans="1:9" s="71" customFormat="1" x14ac:dyDescent="0.25">
      <c r="A152" s="185"/>
      <c r="B152" s="179"/>
      <c r="C152" s="182"/>
      <c r="D152" s="74" t="s">
        <v>534</v>
      </c>
      <c r="E152" s="182"/>
      <c r="F152" s="74">
        <v>23</v>
      </c>
      <c r="G152" s="212"/>
      <c r="H152" s="212"/>
      <c r="I152" s="71" t="e">
        <f t="shared" si="9"/>
        <v>#DIV/0!</v>
      </c>
    </row>
    <row r="153" spans="1:9" s="71" customFormat="1" x14ac:dyDescent="0.25">
      <c r="A153" s="232"/>
      <c r="B153" s="175" t="s">
        <v>529</v>
      </c>
      <c r="C153" s="176" t="s">
        <v>21</v>
      </c>
      <c r="D153" s="74" t="s">
        <v>116</v>
      </c>
      <c r="E153" s="180"/>
      <c r="F153" s="74">
        <v>20</v>
      </c>
      <c r="G153" s="233" t="s">
        <v>532</v>
      </c>
      <c r="H153" s="233" t="s">
        <v>216</v>
      </c>
      <c r="I153" s="71" t="e">
        <f t="shared" si="9"/>
        <v>#DIV/0!</v>
      </c>
    </row>
    <row r="154" spans="1:9" s="71" customFormat="1" x14ac:dyDescent="0.25">
      <c r="A154" s="232"/>
      <c r="B154" s="175"/>
      <c r="C154" s="176"/>
      <c r="D154" s="81" t="s">
        <v>198</v>
      </c>
      <c r="E154" s="181"/>
      <c r="F154" s="81">
        <v>20</v>
      </c>
      <c r="G154" s="233"/>
      <c r="H154" s="233"/>
      <c r="I154" s="71" t="e">
        <f t="shared" si="9"/>
        <v>#DIV/0!</v>
      </c>
    </row>
    <row r="155" spans="1:9" s="71" customFormat="1" x14ac:dyDescent="0.25">
      <c r="A155" s="232"/>
      <c r="B155" s="175"/>
      <c r="C155" s="176"/>
      <c r="D155" s="74" t="s">
        <v>534</v>
      </c>
      <c r="E155" s="182"/>
      <c r="F155" s="74">
        <v>23</v>
      </c>
      <c r="G155" s="233"/>
      <c r="H155" s="233"/>
      <c r="I155" s="71" t="e">
        <f t="shared" si="9"/>
        <v>#DIV/0!</v>
      </c>
    </row>
    <row r="156" spans="1:9" s="71" customFormat="1" ht="38.25" x14ac:dyDescent="0.25">
      <c r="A156" s="73"/>
      <c r="B156" s="75" t="s">
        <v>530</v>
      </c>
      <c r="C156" s="74" t="s">
        <v>21</v>
      </c>
      <c r="D156" s="74" t="s">
        <v>116</v>
      </c>
      <c r="E156" s="22"/>
      <c r="F156" s="74">
        <v>20</v>
      </c>
      <c r="G156" s="76" t="s">
        <v>533</v>
      </c>
      <c r="H156" s="76" t="s">
        <v>216</v>
      </c>
      <c r="I156" s="71" t="e">
        <f t="shared" si="9"/>
        <v>#DIV/0!</v>
      </c>
    </row>
    <row r="157" spans="1:9" s="71" customFormat="1" ht="42" customHeight="1" x14ac:dyDescent="0.25">
      <c r="A157" s="90"/>
      <c r="B157" s="87" t="s">
        <v>542</v>
      </c>
      <c r="C157" s="85" t="s">
        <v>21</v>
      </c>
      <c r="D157" s="85" t="s">
        <v>534</v>
      </c>
      <c r="E157" s="22"/>
      <c r="F157" s="94" t="s">
        <v>541</v>
      </c>
      <c r="G157" s="86" t="s">
        <v>540</v>
      </c>
      <c r="H157" s="86" t="s">
        <v>216</v>
      </c>
      <c r="I157" s="71" t="e">
        <f t="shared" si="9"/>
        <v>#VALUE!</v>
      </c>
    </row>
    <row r="158" spans="1:9" s="71" customFormat="1" ht="51" x14ac:dyDescent="0.25">
      <c r="A158" s="84"/>
      <c r="B158" s="87" t="s">
        <v>543</v>
      </c>
      <c r="C158" s="85" t="s">
        <v>21</v>
      </c>
      <c r="D158" s="85" t="s">
        <v>534</v>
      </c>
      <c r="E158" s="22"/>
      <c r="F158" s="94" t="s">
        <v>541</v>
      </c>
      <c r="G158" s="86" t="s">
        <v>532</v>
      </c>
      <c r="H158" s="86" t="s">
        <v>216</v>
      </c>
      <c r="I158" s="71" t="e">
        <f t="shared" si="9"/>
        <v>#VALUE!</v>
      </c>
    </row>
    <row r="159" spans="1:9" s="71" customFormat="1" ht="38.25" x14ac:dyDescent="0.25">
      <c r="A159" s="84"/>
      <c r="B159" s="87" t="s">
        <v>544</v>
      </c>
      <c r="C159" s="85" t="s">
        <v>70</v>
      </c>
      <c r="D159" s="85" t="s">
        <v>490</v>
      </c>
      <c r="E159" s="22"/>
      <c r="F159" s="94" t="s">
        <v>545</v>
      </c>
      <c r="G159" s="86" t="s">
        <v>546</v>
      </c>
      <c r="H159" s="86" t="s">
        <v>137</v>
      </c>
      <c r="I159" s="71" t="e">
        <f t="shared" si="9"/>
        <v>#DIV/0!</v>
      </c>
    </row>
    <row r="160" spans="1:9" s="71" customFormat="1" ht="38.25" x14ac:dyDescent="0.25">
      <c r="A160" s="84"/>
      <c r="B160" s="87" t="s">
        <v>547</v>
      </c>
      <c r="C160" s="85" t="s">
        <v>70</v>
      </c>
      <c r="D160" s="85" t="s">
        <v>490</v>
      </c>
      <c r="E160" s="22"/>
      <c r="F160" s="94" t="s">
        <v>545</v>
      </c>
      <c r="G160" s="86" t="s">
        <v>546</v>
      </c>
      <c r="H160" s="86" t="s">
        <v>137</v>
      </c>
    </row>
    <row r="161" spans="1:8" ht="38.25" x14ac:dyDescent="0.25">
      <c r="A161" s="84"/>
      <c r="B161" s="87" t="s">
        <v>548</v>
      </c>
      <c r="C161" s="85" t="s">
        <v>70</v>
      </c>
      <c r="D161" s="85" t="s">
        <v>490</v>
      </c>
      <c r="E161" s="22"/>
      <c r="F161" s="94" t="s">
        <v>545</v>
      </c>
      <c r="G161" s="86" t="s">
        <v>546</v>
      </c>
      <c r="H161" s="86" t="s">
        <v>137</v>
      </c>
    </row>
    <row r="162" spans="1:8" s="71" customFormat="1" x14ac:dyDescent="0.25">
      <c r="A162" s="90"/>
      <c r="B162" s="91"/>
      <c r="C162" s="92"/>
      <c r="D162" s="92"/>
      <c r="E162" s="13"/>
      <c r="F162" s="95"/>
      <c r="G162" s="93"/>
      <c r="H162" s="93"/>
    </row>
    <row r="163" spans="1:8" ht="18.75" x14ac:dyDescent="0.25">
      <c r="A163" s="205" t="s">
        <v>144</v>
      </c>
      <c r="B163" s="205"/>
      <c r="C163" s="205"/>
      <c r="D163" s="205"/>
      <c r="E163" s="205"/>
      <c r="F163" s="205"/>
      <c r="G163" s="205"/>
      <c r="H163" s="205"/>
    </row>
    <row r="164" spans="1:8" ht="18.75" x14ac:dyDescent="0.25">
      <c r="A164" s="14"/>
      <c r="B164" s="14"/>
      <c r="C164" s="14"/>
      <c r="D164" s="14"/>
      <c r="E164" s="14"/>
      <c r="F164" s="14"/>
      <c r="G164" s="14"/>
      <c r="H164" s="14"/>
    </row>
    <row r="165" spans="1:8" ht="38.25" x14ac:dyDescent="0.25">
      <c r="A165" s="216" t="s">
        <v>491</v>
      </c>
      <c r="B165" s="215"/>
      <c r="C165" s="216" t="s">
        <v>5</v>
      </c>
      <c r="D165" s="15" t="s">
        <v>6</v>
      </c>
      <c r="E165" s="216" t="s">
        <v>8</v>
      </c>
      <c r="F165" s="216"/>
      <c r="G165" s="216" t="s">
        <v>9</v>
      </c>
      <c r="H165" s="217" t="s">
        <v>10</v>
      </c>
    </row>
    <row r="166" spans="1:8" ht="38.25" x14ac:dyDescent="0.25">
      <c r="A166" s="15" t="s">
        <v>13</v>
      </c>
      <c r="B166" s="15" t="s">
        <v>14</v>
      </c>
      <c r="C166" s="216"/>
      <c r="D166" s="15" t="s">
        <v>7</v>
      </c>
      <c r="E166" s="15" t="s">
        <v>11</v>
      </c>
      <c r="F166" s="15" t="s">
        <v>12</v>
      </c>
      <c r="G166" s="216"/>
      <c r="H166" s="217"/>
    </row>
    <row r="167" spans="1:8" x14ac:dyDescent="0.25">
      <c r="A167" s="16" t="s">
        <v>146</v>
      </c>
      <c r="B167" s="213" t="s">
        <v>147</v>
      </c>
      <c r="C167" s="213"/>
      <c r="D167" s="213"/>
      <c r="E167" s="213"/>
      <c r="F167" s="213"/>
      <c r="G167" s="213"/>
      <c r="H167" s="213"/>
    </row>
    <row r="168" spans="1:8" ht="38.25" x14ac:dyDescent="0.25">
      <c r="A168" s="18">
        <v>121300</v>
      </c>
      <c r="B168" s="24" t="s">
        <v>148</v>
      </c>
      <c r="C168" s="18" t="s">
        <v>21</v>
      </c>
      <c r="D168" s="18" t="s">
        <v>37</v>
      </c>
      <c r="E168" s="18">
        <v>19</v>
      </c>
      <c r="F168" s="18">
        <f>E168*5</f>
        <v>95</v>
      </c>
      <c r="G168" s="18" t="s">
        <v>80</v>
      </c>
      <c r="H168" s="18" t="s">
        <v>149</v>
      </c>
    </row>
    <row r="169" spans="1:8" ht="25.5" x14ac:dyDescent="0.25">
      <c r="A169" s="18">
        <v>129000</v>
      </c>
      <c r="B169" s="24" t="s">
        <v>150</v>
      </c>
      <c r="C169" s="18" t="s">
        <v>21</v>
      </c>
      <c r="D169" s="18" t="s">
        <v>37</v>
      </c>
      <c r="E169" s="96">
        <v>19</v>
      </c>
      <c r="F169" s="96">
        <f t="shared" ref="F169:F173" si="10">E169*5</f>
        <v>95</v>
      </c>
      <c r="G169" s="18" t="s">
        <v>80</v>
      </c>
      <c r="H169" s="18" t="s">
        <v>149</v>
      </c>
    </row>
    <row r="170" spans="1:8" ht="51" x14ac:dyDescent="0.25">
      <c r="A170" s="18">
        <v>141001</v>
      </c>
      <c r="B170" s="24" t="s">
        <v>151</v>
      </c>
      <c r="C170" s="18" t="s">
        <v>21</v>
      </c>
      <c r="D170" s="18" t="s">
        <v>37</v>
      </c>
      <c r="E170" s="161">
        <v>19</v>
      </c>
      <c r="F170" s="96">
        <f t="shared" si="10"/>
        <v>95</v>
      </c>
      <c r="G170" s="18" t="s">
        <v>80</v>
      </c>
      <c r="H170" s="18" t="s">
        <v>149</v>
      </c>
    </row>
    <row r="171" spans="1:8" ht="38.25" x14ac:dyDescent="0.25">
      <c r="A171" s="18">
        <v>521100</v>
      </c>
      <c r="B171" s="24" t="s">
        <v>152</v>
      </c>
      <c r="C171" s="18" t="s">
        <v>21</v>
      </c>
      <c r="D171" s="18" t="s">
        <v>37</v>
      </c>
      <c r="E171" s="161">
        <v>19</v>
      </c>
      <c r="F171" s="96">
        <f t="shared" si="10"/>
        <v>95</v>
      </c>
      <c r="G171" s="18" t="s">
        <v>80</v>
      </c>
      <c r="H171" s="18" t="s">
        <v>149</v>
      </c>
    </row>
    <row r="172" spans="1:8" ht="25.5" x14ac:dyDescent="0.25">
      <c r="A172" s="18">
        <v>521300</v>
      </c>
      <c r="B172" s="24" t="s">
        <v>153</v>
      </c>
      <c r="C172" s="18" t="s">
        <v>21</v>
      </c>
      <c r="D172" s="18" t="s">
        <v>37</v>
      </c>
      <c r="E172" s="161">
        <v>19</v>
      </c>
      <c r="F172" s="96">
        <f t="shared" si="10"/>
        <v>95</v>
      </c>
      <c r="G172" s="18" t="s">
        <v>80</v>
      </c>
      <c r="H172" s="18" t="s">
        <v>149</v>
      </c>
    </row>
    <row r="173" spans="1:8" ht="25.5" x14ac:dyDescent="0.25">
      <c r="A173" s="18">
        <v>521500</v>
      </c>
      <c r="B173" s="24" t="s">
        <v>154</v>
      </c>
      <c r="C173" s="18" t="s">
        <v>21</v>
      </c>
      <c r="D173" s="18" t="s">
        <v>37</v>
      </c>
      <c r="E173" s="161">
        <v>19</v>
      </c>
      <c r="F173" s="96">
        <f t="shared" si="10"/>
        <v>95</v>
      </c>
      <c r="G173" s="18" t="s">
        <v>80</v>
      </c>
      <c r="H173" s="18" t="s">
        <v>149</v>
      </c>
    </row>
    <row r="174" spans="1:8" x14ac:dyDescent="0.25">
      <c r="A174" s="16">
        <v>2.2000000000000002</v>
      </c>
      <c r="B174" s="213" t="s">
        <v>155</v>
      </c>
      <c r="C174" s="213"/>
      <c r="D174" s="213"/>
      <c r="E174" s="213"/>
      <c r="F174" s="213"/>
      <c r="G174" s="213"/>
      <c r="H174" s="213"/>
    </row>
    <row r="175" spans="1:8" ht="25.5" x14ac:dyDescent="0.25">
      <c r="A175" s="28">
        <v>500182</v>
      </c>
      <c r="B175" s="24" t="s">
        <v>156</v>
      </c>
      <c r="C175" s="18" t="s">
        <v>21</v>
      </c>
      <c r="D175" s="18" t="s">
        <v>157</v>
      </c>
      <c r="E175" s="18">
        <v>15.9</v>
      </c>
      <c r="F175" s="18">
        <f>E175*3</f>
        <v>47.7</v>
      </c>
      <c r="G175" s="18" t="s">
        <v>80</v>
      </c>
      <c r="H175" s="18" t="s">
        <v>149</v>
      </c>
    </row>
    <row r="176" spans="1:8" x14ac:dyDescent="0.25">
      <c r="A176" s="28">
        <v>461473</v>
      </c>
      <c r="B176" s="24" t="s">
        <v>158</v>
      </c>
      <c r="C176" s="18" t="s">
        <v>21</v>
      </c>
      <c r="D176" s="18" t="s">
        <v>157</v>
      </c>
      <c r="E176" s="96">
        <v>15.9</v>
      </c>
      <c r="F176" s="96">
        <f t="shared" ref="F176:F177" si="11">E176*3</f>
        <v>47.7</v>
      </c>
      <c r="G176" s="18" t="s">
        <v>80</v>
      </c>
      <c r="H176" s="18" t="s">
        <v>149</v>
      </c>
    </row>
    <row r="177" spans="1:9" x14ac:dyDescent="0.25">
      <c r="A177" s="28">
        <v>485530</v>
      </c>
      <c r="B177" s="24" t="s">
        <v>159</v>
      </c>
      <c r="C177" s="18" t="s">
        <v>21</v>
      </c>
      <c r="D177" s="18" t="s">
        <v>157</v>
      </c>
      <c r="E177" s="96">
        <v>15.9</v>
      </c>
      <c r="F177" s="96">
        <f t="shared" si="11"/>
        <v>47.7</v>
      </c>
      <c r="G177" s="18" t="s">
        <v>80</v>
      </c>
      <c r="H177" s="18" t="s">
        <v>149</v>
      </c>
    </row>
    <row r="178" spans="1:9" x14ac:dyDescent="0.25">
      <c r="A178" s="16">
        <v>2.2999999999999998</v>
      </c>
      <c r="B178" s="213" t="s">
        <v>160</v>
      </c>
      <c r="C178" s="213"/>
      <c r="D178" s="213"/>
      <c r="E178" s="213"/>
      <c r="F178" s="213"/>
      <c r="G178" s="213"/>
      <c r="H178" s="213"/>
    </row>
    <row r="179" spans="1:9" x14ac:dyDescent="0.25">
      <c r="A179" s="28">
        <v>404256</v>
      </c>
      <c r="B179" s="24" t="s">
        <v>161</v>
      </c>
      <c r="C179" s="18" t="s">
        <v>21</v>
      </c>
      <c r="D179" s="18" t="s">
        <v>157</v>
      </c>
      <c r="E179" s="18">
        <v>15.9</v>
      </c>
      <c r="F179" s="18">
        <f>E179*3</f>
        <v>47.7</v>
      </c>
      <c r="G179" s="18" t="s">
        <v>80</v>
      </c>
      <c r="H179" s="18" t="s">
        <v>149</v>
      </c>
    </row>
    <row r="180" spans="1:9" x14ac:dyDescent="0.25">
      <c r="A180" s="28">
        <v>405256</v>
      </c>
      <c r="B180" s="24" t="s">
        <v>162</v>
      </c>
      <c r="C180" s="18" t="s">
        <v>21</v>
      </c>
      <c r="D180" s="18" t="s">
        <v>157</v>
      </c>
      <c r="E180" s="96">
        <v>15.9</v>
      </c>
      <c r="F180" s="96">
        <f t="shared" ref="F180:F182" si="12">E180*3</f>
        <v>47.7</v>
      </c>
      <c r="G180" s="18" t="s">
        <v>80</v>
      </c>
      <c r="H180" s="18" t="s">
        <v>149</v>
      </c>
    </row>
    <row r="181" spans="1:9" x14ac:dyDescent="0.25">
      <c r="A181" s="28">
        <v>416256</v>
      </c>
      <c r="B181" s="24" t="s">
        <v>163</v>
      </c>
      <c r="C181" s="18" t="s">
        <v>21</v>
      </c>
      <c r="D181" s="18" t="s">
        <v>157</v>
      </c>
      <c r="E181" s="96">
        <v>15.9</v>
      </c>
      <c r="F181" s="96">
        <f t="shared" si="12"/>
        <v>47.7</v>
      </c>
      <c r="G181" s="18" t="s">
        <v>80</v>
      </c>
      <c r="H181" s="18" t="s">
        <v>149</v>
      </c>
    </row>
    <row r="182" spans="1:9" x14ac:dyDescent="0.25">
      <c r="A182" s="28">
        <v>418256</v>
      </c>
      <c r="B182" s="24" t="s">
        <v>164</v>
      </c>
      <c r="C182" s="18" t="s">
        <v>21</v>
      </c>
      <c r="D182" s="18" t="s">
        <v>157</v>
      </c>
      <c r="E182" s="96">
        <v>15.9</v>
      </c>
      <c r="F182" s="96">
        <f t="shared" si="12"/>
        <v>47.7</v>
      </c>
      <c r="G182" s="18" t="s">
        <v>80</v>
      </c>
      <c r="H182" s="18" t="s">
        <v>149</v>
      </c>
    </row>
    <row r="184" spans="1:9" ht="18.75" x14ac:dyDescent="0.25">
      <c r="A184" s="205" t="s">
        <v>165</v>
      </c>
      <c r="B184" s="205"/>
      <c r="C184" s="205"/>
      <c r="D184" s="205"/>
      <c r="E184" s="205"/>
      <c r="F184" s="205"/>
      <c r="G184" s="205"/>
      <c r="H184" s="205"/>
    </row>
    <row r="186" spans="1:9" ht="38.25" x14ac:dyDescent="0.25">
      <c r="A186" s="214" t="s">
        <v>145</v>
      </c>
      <c r="B186" s="215"/>
      <c r="C186" s="216" t="s">
        <v>5</v>
      </c>
      <c r="D186" s="15" t="s">
        <v>6</v>
      </c>
      <c r="E186" s="216" t="s">
        <v>8</v>
      </c>
      <c r="F186" s="216"/>
      <c r="G186" s="216" t="s">
        <v>9</v>
      </c>
      <c r="H186" s="217" t="s">
        <v>10</v>
      </c>
    </row>
    <row r="187" spans="1:9" ht="38.25" x14ac:dyDescent="0.25">
      <c r="A187" s="15" t="s">
        <v>13</v>
      </c>
      <c r="B187" s="15" t="s">
        <v>14</v>
      </c>
      <c r="C187" s="216"/>
      <c r="D187" s="15" t="s">
        <v>7</v>
      </c>
      <c r="E187" s="15" t="s">
        <v>11</v>
      </c>
      <c r="F187" s="15" t="s">
        <v>12</v>
      </c>
      <c r="G187" s="216"/>
      <c r="H187" s="217"/>
    </row>
    <row r="188" spans="1:9" x14ac:dyDescent="0.25">
      <c r="A188" s="16" t="s">
        <v>166</v>
      </c>
      <c r="B188" s="213" t="s">
        <v>167</v>
      </c>
      <c r="C188" s="213"/>
      <c r="D188" s="213"/>
      <c r="E188" s="213"/>
      <c r="F188" s="213"/>
      <c r="G188" s="213"/>
      <c r="H188" s="213"/>
      <c r="I188" s="12"/>
    </row>
    <row r="189" spans="1:9" x14ac:dyDescent="0.25">
      <c r="A189" s="18" t="s">
        <v>168</v>
      </c>
      <c r="B189" s="166" t="s">
        <v>169</v>
      </c>
      <c r="C189" s="166"/>
      <c r="D189" s="166"/>
      <c r="E189" s="166"/>
      <c r="F189" s="166"/>
      <c r="G189" s="166"/>
      <c r="H189" s="166"/>
      <c r="I189" s="7"/>
    </row>
    <row r="190" spans="1:9" ht="76.5" x14ac:dyDescent="0.25">
      <c r="A190" s="18" t="s">
        <v>170</v>
      </c>
      <c r="B190" s="166" t="s">
        <v>171</v>
      </c>
      <c r="C190" s="166"/>
      <c r="D190" s="166"/>
      <c r="E190" s="166"/>
      <c r="F190" s="166"/>
      <c r="G190" s="40" t="s">
        <v>172</v>
      </c>
      <c r="H190" s="24"/>
      <c r="I190" s="11"/>
    </row>
    <row r="191" spans="1:9" ht="25.5" x14ac:dyDescent="0.25">
      <c r="A191" s="18"/>
      <c r="B191" s="24" t="s">
        <v>173</v>
      </c>
      <c r="C191" s="18" t="s">
        <v>174</v>
      </c>
      <c r="D191" s="18" t="s">
        <v>175</v>
      </c>
      <c r="E191" s="18"/>
      <c r="F191" s="18">
        <v>6.25</v>
      </c>
      <c r="G191" s="40" t="s">
        <v>176</v>
      </c>
      <c r="H191" s="18" t="s">
        <v>484</v>
      </c>
    </row>
    <row r="192" spans="1:9" ht="25.5" x14ac:dyDescent="0.25">
      <c r="A192" s="18"/>
      <c r="B192" s="24" t="s">
        <v>177</v>
      </c>
      <c r="C192" s="18" t="s">
        <v>174</v>
      </c>
      <c r="D192" s="18" t="s">
        <v>175</v>
      </c>
      <c r="E192" s="18"/>
      <c r="F192" s="18">
        <v>6.25</v>
      </c>
      <c r="G192" s="40" t="s">
        <v>176</v>
      </c>
      <c r="H192" s="19" t="s">
        <v>484</v>
      </c>
    </row>
    <row r="193" spans="1:10" ht="25.5" x14ac:dyDescent="0.25">
      <c r="A193" s="18"/>
      <c r="B193" s="24" t="s">
        <v>178</v>
      </c>
      <c r="C193" s="18" t="s">
        <v>174</v>
      </c>
      <c r="D193" s="18" t="s">
        <v>175</v>
      </c>
      <c r="E193" s="18"/>
      <c r="F193" s="18">
        <v>6.25</v>
      </c>
      <c r="G193" s="40" t="s">
        <v>176</v>
      </c>
      <c r="H193" s="19" t="s">
        <v>484</v>
      </c>
    </row>
    <row r="194" spans="1:10" ht="95.25" customHeight="1" x14ac:dyDescent="0.25">
      <c r="A194" s="18" t="s">
        <v>179</v>
      </c>
      <c r="B194" s="166" t="s">
        <v>180</v>
      </c>
      <c r="C194" s="166"/>
      <c r="D194" s="166"/>
      <c r="E194" s="166"/>
      <c r="F194" s="166"/>
      <c r="G194" s="18" t="s">
        <v>181</v>
      </c>
      <c r="H194" s="18"/>
      <c r="I194" s="7"/>
      <c r="J194" s="6"/>
    </row>
    <row r="195" spans="1:10" x14ac:dyDescent="0.25">
      <c r="A195" s="166" t="s">
        <v>182</v>
      </c>
      <c r="B195" s="173" t="s">
        <v>183</v>
      </c>
      <c r="C195" s="18" t="s">
        <v>21</v>
      </c>
      <c r="D195" s="18" t="s">
        <v>184</v>
      </c>
      <c r="E195" s="18"/>
      <c r="F195" s="18">
        <v>39</v>
      </c>
      <c r="G195" s="166" t="s">
        <v>185</v>
      </c>
      <c r="H195" s="208" t="s">
        <v>484</v>
      </c>
      <c r="I195" s="7"/>
      <c r="J195" s="6"/>
    </row>
    <row r="196" spans="1:10" x14ac:dyDescent="0.25">
      <c r="A196" s="166"/>
      <c r="B196" s="173"/>
      <c r="C196" s="18" t="s">
        <v>21</v>
      </c>
      <c r="D196" s="18" t="s">
        <v>186</v>
      </c>
      <c r="E196" s="18"/>
      <c r="F196" s="18">
        <v>35.200000000000003</v>
      </c>
      <c r="G196" s="166"/>
      <c r="H196" s="231"/>
      <c r="I196" s="7"/>
      <c r="J196" s="6"/>
    </row>
    <row r="197" spans="1:10" x14ac:dyDescent="0.25">
      <c r="A197" s="166"/>
      <c r="B197" s="173"/>
      <c r="C197" s="18" t="s">
        <v>21</v>
      </c>
      <c r="D197" s="18" t="s">
        <v>124</v>
      </c>
      <c r="E197" s="18"/>
      <c r="F197" s="18">
        <v>26.4</v>
      </c>
      <c r="G197" s="166"/>
      <c r="H197" s="231"/>
      <c r="I197" s="7"/>
      <c r="J197" s="6"/>
    </row>
    <row r="198" spans="1:10" s="71" customFormat="1" ht="25.5" customHeight="1" x14ac:dyDescent="0.25">
      <c r="A198" s="208"/>
      <c r="B198" s="206" t="s">
        <v>730</v>
      </c>
      <c r="C198" s="149" t="s">
        <v>21</v>
      </c>
      <c r="D198" s="149" t="s">
        <v>186</v>
      </c>
      <c r="E198" s="149"/>
      <c r="F198" s="149">
        <v>35.200000000000003</v>
      </c>
      <c r="G198" s="208" t="s">
        <v>185</v>
      </c>
      <c r="H198" s="166" t="s">
        <v>484</v>
      </c>
      <c r="I198" s="7"/>
      <c r="J198" s="6"/>
    </row>
    <row r="199" spans="1:10" s="71" customFormat="1" x14ac:dyDescent="0.25">
      <c r="A199" s="231"/>
      <c r="B199" s="230"/>
      <c r="C199" s="149" t="s">
        <v>21</v>
      </c>
      <c r="D199" s="149" t="s">
        <v>124</v>
      </c>
      <c r="E199" s="149"/>
      <c r="F199" s="149">
        <v>26.4</v>
      </c>
      <c r="G199" s="231"/>
      <c r="H199" s="166"/>
      <c r="I199" s="7"/>
      <c r="J199" s="6"/>
    </row>
    <row r="200" spans="1:10" s="71" customFormat="1" x14ac:dyDescent="0.25">
      <c r="A200" s="209"/>
      <c r="B200" s="207"/>
      <c r="C200" s="149" t="s">
        <v>26</v>
      </c>
      <c r="D200" s="149" t="s">
        <v>187</v>
      </c>
      <c r="E200" s="149"/>
      <c r="F200" s="149">
        <v>19.8</v>
      </c>
      <c r="G200" s="209"/>
      <c r="H200" s="166"/>
      <c r="I200" s="7"/>
      <c r="J200" s="6"/>
    </row>
    <row r="201" spans="1:10" s="71" customFormat="1" x14ac:dyDescent="0.25">
      <c r="A201" s="148"/>
      <c r="B201" s="157" t="s">
        <v>731</v>
      </c>
      <c r="C201" s="149" t="s">
        <v>21</v>
      </c>
      <c r="D201" s="149" t="s">
        <v>732</v>
      </c>
      <c r="E201" s="149"/>
      <c r="F201" s="149">
        <v>38</v>
      </c>
      <c r="G201" s="148" t="s">
        <v>185</v>
      </c>
      <c r="H201" s="149" t="s">
        <v>484</v>
      </c>
      <c r="I201" s="7"/>
      <c r="J201" s="6"/>
    </row>
    <row r="202" spans="1:10" ht="25.5" x14ac:dyDescent="0.25">
      <c r="A202" s="18" t="s">
        <v>188</v>
      </c>
      <c r="B202" s="151" t="s">
        <v>189</v>
      </c>
      <c r="C202" s="18" t="s">
        <v>21</v>
      </c>
      <c r="D202" s="18" t="s">
        <v>184</v>
      </c>
      <c r="E202" s="18"/>
      <c r="F202" s="18">
        <v>39</v>
      </c>
      <c r="G202" s="18" t="s">
        <v>185</v>
      </c>
      <c r="H202" s="19" t="s">
        <v>484</v>
      </c>
      <c r="I202" s="7"/>
      <c r="J202" s="6"/>
    </row>
    <row r="203" spans="1:10" x14ac:dyDescent="0.25">
      <c r="A203" s="18" t="s">
        <v>190</v>
      </c>
      <c r="B203" s="151" t="s">
        <v>191</v>
      </c>
      <c r="C203" s="18" t="s">
        <v>21</v>
      </c>
      <c r="D203" s="18" t="s">
        <v>192</v>
      </c>
      <c r="E203" s="18"/>
      <c r="F203" s="18">
        <v>24.2</v>
      </c>
      <c r="G203" s="18" t="s">
        <v>185</v>
      </c>
      <c r="H203" s="149" t="s">
        <v>484</v>
      </c>
      <c r="I203" s="7"/>
      <c r="J203" s="6"/>
    </row>
    <row r="204" spans="1:10" x14ac:dyDescent="0.25">
      <c r="A204" s="166" t="s">
        <v>193</v>
      </c>
      <c r="B204" s="173" t="s">
        <v>177</v>
      </c>
      <c r="C204" s="18" t="s">
        <v>21</v>
      </c>
      <c r="D204" s="18" t="s">
        <v>194</v>
      </c>
      <c r="E204" s="18"/>
      <c r="F204" s="18">
        <v>16.5</v>
      </c>
      <c r="G204" s="166" t="s">
        <v>185</v>
      </c>
      <c r="H204" s="208" t="s">
        <v>484</v>
      </c>
      <c r="I204" s="7"/>
      <c r="J204" s="6"/>
    </row>
    <row r="205" spans="1:10" x14ac:dyDescent="0.25">
      <c r="A205" s="166"/>
      <c r="B205" s="173"/>
      <c r="C205" s="18" t="s">
        <v>21</v>
      </c>
      <c r="D205" s="18" t="s">
        <v>195</v>
      </c>
      <c r="E205" s="18"/>
      <c r="F205" s="18">
        <v>14.3</v>
      </c>
      <c r="G205" s="166"/>
      <c r="H205" s="231"/>
      <c r="I205" s="7"/>
      <c r="J205" s="6"/>
    </row>
    <row r="206" spans="1:10" x14ac:dyDescent="0.25">
      <c r="A206" s="166"/>
      <c r="B206" s="173"/>
      <c r="C206" s="18" t="s">
        <v>21</v>
      </c>
      <c r="D206" s="18" t="s">
        <v>196</v>
      </c>
      <c r="E206" s="18"/>
      <c r="F206" s="18">
        <v>11</v>
      </c>
      <c r="G206" s="166"/>
      <c r="H206" s="231"/>
      <c r="I206" s="7"/>
      <c r="J206" s="6"/>
    </row>
    <row r="207" spans="1:10" x14ac:dyDescent="0.25">
      <c r="A207" s="166"/>
      <c r="B207" s="173"/>
      <c r="C207" s="18" t="s">
        <v>21</v>
      </c>
      <c r="D207" s="18" t="s">
        <v>197</v>
      </c>
      <c r="E207" s="18"/>
      <c r="F207" s="18">
        <v>13.2</v>
      </c>
      <c r="G207" s="166"/>
      <c r="H207" s="209"/>
      <c r="I207" s="7"/>
      <c r="J207" s="6"/>
    </row>
    <row r="208" spans="1:10" x14ac:dyDescent="0.25">
      <c r="A208" s="208" t="s">
        <v>193</v>
      </c>
      <c r="B208" s="206" t="s">
        <v>177</v>
      </c>
      <c r="C208" s="18" t="s">
        <v>21</v>
      </c>
      <c r="D208" s="18" t="s">
        <v>198</v>
      </c>
      <c r="E208" s="24"/>
      <c r="F208" s="18">
        <v>7</v>
      </c>
      <c r="G208" s="166" t="s">
        <v>185</v>
      </c>
      <c r="H208" s="208" t="s">
        <v>484</v>
      </c>
      <c r="I208" s="7"/>
      <c r="J208" s="6"/>
    </row>
    <row r="209" spans="1:11" x14ac:dyDescent="0.25">
      <c r="A209" s="231"/>
      <c r="B209" s="230"/>
      <c r="C209" s="18" t="s">
        <v>21</v>
      </c>
      <c r="D209" s="18" t="s">
        <v>203</v>
      </c>
      <c r="E209" s="24"/>
      <c r="F209" s="18">
        <v>2.6</v>
      </c>
      <c r="G209" s="166"/>
      <c r="H209" s="209"/>
      <c r="I209" s="7"/>
      <c r="J209" s="6"/>
    </row>
    <row r="210" spans="1:11" s="71" customFormat="1" x14ac:dyDescent="0.25">
      <c r="A210" s="209"/>
      <c r="B210" s="207"/>
      <c r="C210" s="149" t="s">
        <v>21</v>
      </c>
      <c r="D210" s="149" t="s">
        <v>733</v>
      </c>
      <c r="E210" s="150"/>
      <c r="F210" s="149">
        <v>1.95</v>
      </c>
      <c r="G210" s="149" t="s">
        <v>185</v>
      </c>
      <c r="H210" s="149" t="s">
        <v>484</v>
      </c>
      <c r="I210" s="7"/>
      <c r="J210" s="6"/>
    </row>
    <row r="211" spans="1:11" x14ac:dyDescent="0.25">
      <c r="A211" s="208" t="s">
        <v>200</v>
      </c>
      <c r="B211" s="206" t="s">
        <v>178</v>
      </c>
      <c r="C211" s="18" t="s">
        <v>21</v>
      </c>
      <c r="D211" s="18" t="s">
        <v>194</v>
      </c>
      <c r="E211" s="24"/>
      <c r="F211" s="18">
        <v>16.5</v>
      </c>
      <c r="G211" s="166" t="s">
        <v>185</v>
      </c>
      <c r="H211" s="208" t="s">
        <v>484</v>
      </c>
      <c r="I211" s="7"/>
      <c r="J211" s="6"/>
    </row>
    <row r="212" spans="1:11" x14ac:dyDescent="0.25">
      <c r="A212" s="231"/>
      <c r="B212" s="230"/>
      <c r="C212" s="18" t="s">
        <v>21</v>
      </c>
      <c r="D212" s="18" t="s">
        <v>195</v>
      </c>
      <c r="E212" s="24"/>
      <c r="F212" s="18">
        <v>14.3</v>
      </c>
      <c r="G212" s="166"/>
      <c r="H212" s="231"/>
      <c r="I212" s="7"/>
      <c r="J212" s="6"/>
    </row>
    <row r="213" spans="1:11" x14ac:dyDescent="0.25">
      <c r="A213" s="231"/>
      <c r="B213" s="230"/>
      <c r="C213" s="18" t="s">
        <v>21</v>
      </c>
      <c r="D213" s="18" t="s">
        <v>196</v>
      </c>
      <c r="E213" s="24"/>
      <c r="F213" s="18">
        <v>11</v>
      </c>
      <c r="G213" s="166"/>
      <c r="H213" s="231"/>
      <c r="I213" s="7"/>
      <c r="J213" s="6"/>
    </row>
    <row r="214" spans="1:11" x14ac:dyDescent="0.25">
      <c r="A214" s="231"/>
      <c r="B214" s="230"/>
      <c r="C214" s="18" t="s">
        <v>21</v>
      </c>
      <c r="D214" s="18" t="s">
        <v>197</v>
      </c>
      <c r="E214" s="24"/>
      <c r="F214" s="18">
        <v>13.2</v>
      </c>
      <c r="G214" s="166"/>
      <c r="H214" s="231"/>
      <c r="I214" s="7"/>
      <c r="J214" s="6"/>
    </row>
    <row r="215" spans="1:11" x14ac:dyDescent="0.25">
      <c r="A215" s="231"/>
      <c r="B215" s="230"/>
      <c r="C215" s="18" t="s">
        <v>21</v>
      </c>
      <c r="D215" s="18" t="s">
        <v>198</v>
      </c>
      <c r="E215" s="24"/>
      <c r="F215" s="18">
        <v>7</v>
      </c>
      <c r="G215" s="166"/>
      <c r="H215" s="231"/>
      <c r="I215" s="7"/>
      <c r="J215" s="6"/>
    </row>
    <row r="216" spans="1:11" x14ac:dyDescent="0.25">
      <c r="A216" s="231"/>
      <c r="B216" s="230"/>
      <c r="C216" s="18" t="s">
        <v>21</v>
      </c>
      <c r="D216" s="18" t="s">
        <v>199</v>
      </c>
      <c r="E216" s="24"/>
      <c r="F216" s="18">
        <v>2.6</v>
      </c>
      <c r="G216" s="166"/>
      <c r="H216" s="209"/>
      <c r="I216" s="7"/>
      <c r="J216" s="6"/>
    </row>
    <row r="217" spans="1:11" s="71" customFormat="1" x14ac:dyDescent="0.25">
      <c r="A217" s="209"/>
      <c r="B217" s="207"/>
      <c r="C217" s="149" t="s">
        <v>21</v>
      </c>
      <c r="D217" s="149" t="s">
        <v>733</v>
      </c>
      <c r="E217" s="150"/>
      <c r="F217" s="149">
        <v>1.95</v>
      </c>
      <c r="G217" s="148" t="s">
        <v>185</v>
      </c>
      <c r="H217" s="149" t="s">
        <v>484</v>
      </c>
      <c r="I217" s="7"/>
      <c r="J217" s="6"/>
    </row>
    <row r="218" spans="1:11" x14ac:dyDescent="0.25">
      <c r="A218" s="166" t="s">
        <v>201</v>
      </c>
      <c r="B218" s="173" t="s">
        <v>173</v>
      </c>
      <c r="C218" s="18" t="s">
        <v>21</v>
      </c>
      <c r="D218" s="18" t="s">
        <v>202</v>
      </c>
      <c r="E218" s="24"/>
      <c r="F218" s="18">
        <v>15</v>
      </c>
      <c r="G218" s="166" t="s">
        <v>185</v>
      </c>
      <c r="H218" s="208" t="s">
        <v>484</v>
      </c>
      <c r="I218" s="7"/>
      <c r="J218" s="6"/>
    </row>
    <row r="219" spans="1:11" x14ac:dyDescent="0.25">
      <c r="A219" s="166"/>
      <c r="B219" s="173"/>
      <c r="C219" s="18" t="s">
        <v>21</v>
      </c>
      <c r="D219" s="18" t="s">
        <v>196</v>
      </c>
      <c r="E219" s="24"/>
      <c r="F219" s="18">
        <v>11</v>
      </c>
      <c r="G219" s="166"/>
      <c r="H219" s="231"/>
      <c r="I219" s="7"/>
      <c r="J219" s="6"/>
    </row>
    <row r="220" spans="1:11" x14ac:dyDescent="0.25">
      <c r="A220" s="166"/>
      <c r="B220" s="173"/>
      <c r="C220" s="18" t="s">
        <v>21</v>
      </c>
      <c r="D220" s="18" t="s">
        <v>198</v>
      </c>
      <c r="E220" s="24"/>
      <c r="F220" s="18">
        <v>7</v>
      </c>
      <c r="G220" s="166"/>
      <c r="H220" s="231"/>
      <c r="I220" s="7"/>
      <c r="J220" s="6"/>
    </row>
    <row r="221" spans="1:11" x14ac:dyDescent="0.25">
      <c r="A221" s="166"/>
      <c r="B221" s="173"/>
      <c r="C221" s="18" t="s">
        <v>21</v>
      </c>
      <c r="D221" s="18" t="s">
        <v>203</v>
      </c>
      <c r="E221" s="24"/>
      <c r="F221" s="18">
        <v>2.6</v>
      </c>
      <c r="G221" s="166"/>
      <c r="H221" s="231"/>
      <c r="I221" s="7"/>
      <c r="J221" s="6"/>
    </row>
    <row r="222" spans="1:11" x14ac:dyDescent="0.25">
      <c r="A222" s="166"/>
      <c r="B222" s="173"/>
      <c r="C222" s="18" t="s">
        <v>21</v>
      </c>
      <c r="D222" s="18" t="s">
        <v>204</v>
      </c>
      <c r="E222" s="24"/>
      <c r="F222" s="18">
        <v>1.3</v>
      </c>
      <c r="G222" s="166"/>
      <c r="H222" s="209"/>
      <c r="I222" s="7"/>
      <c r="J222" s="6"/>
    </row>
    <row r="223" spans="1:11" x14ac:dyDescent="0.25">
      <c r="A223" s="18" t="s">
        <v>205</v>
      </c>
      <c r="B223" s="36" t="s">
        <v>206</v>
      </c>
      <c r="C223" s="18" t="s">
        <v>21</v>
      </c>
      <c r="D223" s="18" t="s">
        <v>202</v>
      </c>
      <c r="E223" s="24"/>
      <c r="F223" s="18">
        <v>15</v>
      </c>
      <c r="G223" s="18" t="s">
        <v>185</v>
      </c>
      <c r="H223" s="19" t="s">
        <v>484</v>
      </c>
      <c r="I223" s="7"/>
      <c r="J223" s="6"/>
      <c r="K223" s="6"/>
    </row>
    <row r="224" spans="1:11" x14ac:dyDescent="0.25">
      <c r="A224" s="18" t="s">
        <v>207</v>
      </c>
      <c r="B224" s="36" t="s">
        <v>208</v>
      </c>
      <c r="C224" s="18" t="s">
        <v>21</v>
      </c>
      <c r="D224" s="18" t="s">
        <v>202</v>
      </c>
      <c r="E224" s="24"/>
      <c r="F224" s="18">
        <v>15</v>
      </c>
      <c r="G224" s="18" t="s">
        <v>185</v>
      </c>
      <c r="H224" s="19" t="s">
        <v>484</v>
      </c>
      <c r="I224" s="7"/>
      <c r="J224" s="6"/>
      <c r="K224" s="6"/>
    </row>
    <row r="225" spans="1:13" s="71" customFormat="1" x14ac:dyDescent="0.25">
      <c r="A225" s="149"/>
      <c r="B225" s="151"/>
      <c r="C225" s="149" t="s">
        <v>21</v>
      </c>
      <c r="D225" s="149" t="s">
        <v>195</v>
      </c>
      <c r="E225" s="150"/>
      <c r="F225" s="149">
        <v>14.3</v>
      </c>
      <c r="G225" s="149" t="s">
        <v>185</v>
      </c>
      <c r="H225" s="149" t="s">
        <v>484</v>
      </c>
      <c r="I225" s="7"/>
      <c r="J225" s="6"/>
      <c r="K225" s="6"/>
    </row>
    <row r="226" spans="1:13" x14ac:dyDescent="0.25">
      <c r="A226" s="166" t="s">
        <v>209</v>
      </c>
      <c r="B226" s="173" t="s">
        <v>210</v>
      </c>
      <c r="C226" s="18" t="s">
        <v>21</v>
      </c>
      <c r="D226" s="18" t="s">
        <v>196</v>
      </c>
      <c r="E226" s="24"/>
      <c r="F226" s="18">
        <v>11</v>
      </c>
      <c r="G226" s="166" t="s">
        <v>185</v>
      </c>
      <c r="H226" s="208" t="s">
        <v>484</v>
      </c>
      <c r="I226" s="7"/>
      <c r="J226" s="6"/>
      <c r="K226" s="6"/>
    </row>
    <row r="227" spans="1:13" x14ac:dyDescent="0.25">
      <c r="A227" s="166"/>
      <c r="B227" s="173"/>
      <c r="C227" s="18" t="s">
        <v>21</v>
      </c>
      <c r="D227" s="18" t="s">
        <v>203</v>
      </c>
      <c r="E227" s="24"/>
      <c r="F227" s="18">
        <v>2.6</v>
      </c>
      <c r="G227" s="166"/>
      <c r="H227" s="209"/>
      <c r="I227" s="7"/>
      <c r="J227" s="6"/>
      <c r="K227" s="6"/>
    </row>
    <row r="228" spans="1:13" x14ac:dyDescent="0.25">
      <c r="A228" s="18" t="s">
        <v>211</v>
      </c>
      <c r="B228" s="166" t="s">
        <v>212</v>
      </c>
      <c r="C228" s="166"/>
      <c r="D228" s="166"/>
      <c r="E228" s="166"/>
      <c r="F228" s="166"/>
      <c r="G228" s="166"/>
      <c r="H228" s="166"/>
      <c r="I228" s="7"/>
      <c r="J228" s="7"/>
      <c r="K228" s="7"/>
    </row>
    <row r="229" spans="1:13" ht="68.25" customHeight="1" x14ac:dyDescent="0.25">
      <c r="A229" s="18"/>
      <c r="B229" s="24" t="s">
        <v>213</v>
      </c>
      <c r="C229" s="18" t="s">
        <v>21</v>
      </c>
      <c r="D229" s="18" t="s">
        <v>214</v>
      </c>
      <c r="E229" s="18">
        <v>46</v>
      </c>
      <c r="F229" s="18">
        <v>92</v>
      </c>
      <c r="G229" s="18" t="s">
        <v>215</v>
      </c>
      <c r="H229" s="18" t="s">
        <v>216</v>
      </c>
      <c r="I229" s="11"/>
      <c r="J229" s="6"/>
      <c r="K229" s="6"/>
      <c r="L229" s="6"/>
      <c r="M229" s="6"/>
    </row>
    <row r="230" spans="1:13" x14ac:dyDescent="0.25">
      <c r="A230" s="16" t="s">
        <v>217</v>
      </c>
      <c r="B230" s="213" t="s">
        <v>218</v>
      </c>
      <c r="C230" s="213"/>
      <c r="D230" s="213"/>
      <c r="E230" s="213"/>
      <c r="F230" s="213"/>
      <c r="G230" s="213"/>
      <c r="H230" s="213"/>
      <c r="I230" s="12"/>
      <c r="J230" s="12"/>
      <c r="K230" s="12"/>
      <c r="L230" s="6"/>
      <c r="M230" s="6"/>
    </row>
    <row r="231" spans="1:13" x14ac:dyDescent="0.25">
      <c r="A231" s="18"/>
      <c r="B231" s="166" t="s">
        <v>219</v>
      </c>
      <c r="C231" s="166"/>
      <c r="D231" s="166"/>
      <c r="E231" s="166"/>
      <c r="F231" s="166"/>
      <c r="G231" s="166"/>
      <c r="H231" s="166"/>
      <c r="I231" s="7"/>
      <c r="J231" s="7"/>
      <c r="K231" s="7"/>
      <c r="L231" s="6"/>
      <c r="M231" s="6"/>
    </row>
    <row r="232" spans="1:13" ht="15.75" customHeight="1" x14ac:dyDescent="0.25">
      <c r="A232" s="18" t="s">
        <v>220</v>
      </c>
      <c r="B232" s="166" t="s">
        <v>221</v>
      </c>
      <c r="C232" s="166"/>
      <c r="D232" s="166"/>
      <c r="E232" s="166"/>
      <c r="F232" s="166"/>
      <c r="G232" s="166"/>
      <c r="H232" s="166"/>
      <c r="I232" s="7"/>
      <c r="J232" s="7"/>
      <c r="K232" s="7"/>
      <c r="L232" s="6"/>
      <c r="M232" s="6"/>
    </row>
    <row r="233" spans="1:13" ht="51" x14ac:dyDescent="0.25">
      <c r="A233" s="18"/>
      <c r="B233" s="21" t="s">
        <v>222</v>
      </c>
      <c r="C233" s="25" t="s">
        <v>21</v>
      </c>
      <c r="D233" s="25" t="s">
        <v>133</v>
      </c>
      <c r="E233" s="18">
        <v>9.6</v>
      </c>
      <c r="F233" s="25">
        <v>9.6</v>
      </c>
      <c r="G233" s="25" t="s">
        <v>80</v>
      </c>
      <c r="H233" s="152" t="s">
        <v>480</v>
      </c>
      <c r="I233" s="13"/>
      <c r="J233" s="13"/>
      <c r="K233" s="11"/>
      <c r="L233" s="6"/>
      <c r="M233" s="6"/>
    </row>
    <row r="234" spans="1:13" ht="38.25" x14ac:dyDescent="0.25">
      <c r="A234" s="18"/>
      <c r="B234" s="24" t="s">
        <v>223</v>
      </c>
      <c r="C234" s="18" t="s">
        <v>21</v>
      </c>
      <c r="D234" s="18" t="s">
        <v>116</v>
      </c>
      <c r="E234" s="57">
        <v>10.4</v>
      </c>
      <c r="F234" s="57">
        <v>10.4</v>
      </c>
      <c r="G234" s="18" t="s">
        <v>23</v>
      </c>
      <c r="H234" s="34" t="s">
        <v>480</v>
      </c>
      <c r="I234" s="7"/>
      <c r="J234" s="7"/>
      <c r="K234" s="11"/>
      <c r="L234" s="6"/>
      <c r="M234" s="6"/>
    </row>
    <row r="235" spans="1:13" ht="25.5" x14ac:dyDescent="0.25">
      <c r="A235" s="18"/>
      <c r="B235" s="24" t="s">
        <v>224</v>
      </c>
      <c r="C235" s="18" t="s">
        <v>21</v>
      </c>
      <c r="D235" s="18" t="s">
        <v>116</v>
      </c>
      <c r="E235" s="57">
        <v>10.4</v>
      </c>
      <c r="F235" s="57">
        <v>10.4</v>
      </c>
      <c r="G235" s="18" t="s">
        <v>23</v>
      </c>
      <c r="H235" s="34" t="s">
        <v>480</v>
      </c>
      <c r="I235" s="7"/>
      <c r="J235" s="7"/>
      <c r="K235" s="11"/>
      <c r="L235" s="6"/>
      <c r="M235" s="6"/>
    </row>
    <row r="236" spans="1:13" ht="25.5" x14ac:dyDescent="0.25">
      <c r="A236" s="18"/>
      <c r="B236" s="24" t="s">
        <v>225</v>
      </c>
      <c r="C236" s="18" t="s">
        <v>21</v>
      </c>
      <c r="D236" s="18" t="s">
        <v>116</v>
      </c>
      <c r="E236" s="57">
        <v>10.4</v>
      </c>
      <c r="F236" s="57">
        <v>10.4</v>
      </c>
      <c r="G236" s="18" t="s">
        <v>23</v>
      </c>
      <c r="H236" s="18" t="s">
        <v>480</v>
      </c>
    </row>
    <row r="237" spans="1:13" x14ac:dyDescent="0.25">
      <c r="A237" s="18"/>
      <c r="B237" s="24" t="s">
        <v>226</v>
      </c>
      <c r="C237" s="18" t="s">
        <v>21</v>
      </c>
      <c r="D237" s="18" t="s">
        <v>116</v>
      </c>
      <c r="E237" s="57">
        <v>10.4</v>
      </c>
      <c r="F237" s="57">
        <v>10.4</v>
      </c>
      <c r="G237" s="18" t="s">
        <v>23</v>
      </c>
      <c r="H237" s="18" t="s">
        <v>480</v>
      </c>
    </row>
    <row r="238" spans="1:13" ht="25.5" x14ac:dyDescent="0.25">
      <c r="A238" s="18"/>
      <c r="B238" s="24" t="s">
        <v>227</v>
      </c>
      <c r="C238" s="18" t="s">
        <v>21</v>
      </c>
      <c r="D238" s="18" t="s">
        <v>116</v>
      </c>
      <c r="E238" s="57">
        <v>10.4</v>
      </c>
      <c r="F238" s="57">
        <v>10.4</v>
      </c>
      <c r="G238" s="18" t="s">
        <v>23</v>
      </c>
      <c r="H238" s="18" t="s">
        <v>480</v>
      </c>
    </row>
    <row r="239" spans="1:13" ht="25.5" x14ac:dyDescent="0.25">
      <c r="A239" s="18"/>
      <c r="B239" s="24" t="s">
        <v>228</v>
      </c>
      <c r="C239" s="32" t="s">
        <v>21</v>
      </c>
      <c r="D239" s="33" t="s">
        <v>116</v>
      </c>
      <c r="E239" s="57">
        <v>10.4</v>
      </c>
      <c r="F239" s="57">
        <v>10.4</v>
      </c>
      <c r="G239" s="18" t="s">
        <v>23</v>
      </c>
      <c r="H239" s="18" t="s">
        <v>480</v>
      </c>
    </row>
    <row r="240" spans="1:13" ht="25.5" x14ac:dyDescent="0.25">
      <c r="A240" s="18"/>
      <c r="B240" s="24" t="s">
        <v>229</v>
      </c>
      <c r="C240" s="32" t="s">
        <v>21</v>
      </c>
      <c r="D240" s="33" t="s">
        <v>116</v>
      </c>
      <c r="E240" s="57">
        <v>10.4</v>
      </c>
      <c r="F240" s="57">
        <v>10.4</v>
      </c>
      <c r="G240" s="18" t="s">
        <v>23</v>
      </c>
      <c r="H240" s="18" t="s">
        <v>480</v>
      </c>
    </row>
    <row r="241" spans="1:8" ht="25.5" x14ac:dyDescent="0.25">
      <c r="A241" s="18"/>
      <c r="B241" s="24" t="s">
        <v>230</v>
      </c>
      <c r="C241" s="32" t="s">
        <v>21</v>
      </c>
      <c r="D241" s="33" t="s">
        <v>116</v>
      </c>
      <c r="E241" s="57">
        <v>10.4</v>
      </c>
      <c r="F241" s="57">
        <v>10.4</v>
      </c>
      <c r="G241" s="18" t="s">
        <v>23</v>
      </c>
      <c r="H241" s="18" t="s">
        <v>480</v>
      </c>
    </row>
    <row r="242" spans="1:8" ht="25.5" x14ac:dyDescent="0.25">
      <c r="A242" s="18"/>
      <c r="B242" s="24" t="s">
        <v>231</v>
      </c>
      <c r="C242" s="32" t="s">
        <v>21</v>
      </c>
      <c r="D242" s="33" t="s">
        <v>116</v>
      </c>
      <c r="E242" s="57">
        <v>10.4</v>
      </c>
      <c r="F242" s="57">
        <v>10.4</v>
      </c>
      <c r="G242" s="18" t="s">
        <v>23</v>
      </c>
      <c r="H242" s="18" t="s">
        <v>480</v>
      </c>
    </row>
    <row r="243" spans="1:8" ht="29.25" customHeight="1" x14ac:dyDescent="0.25">
      <c r="A243" s="18"/>
      <c r="B243" s="24" t="s">
        <v>232</v>
      </c>
      <c r="C243" s="32" t="s">
        <v>21</v>
      </c>
      <c r="D243" s="33" t="s">
        <v>116</v>
      </c>
      <c r="E243" s="57">
        <v>10.4</v>
      </c>
      <c r="F243" s="57">
        <v>10.4</v>
      </c>
      <c r="G243" s="18" t="s">
        <v>23</v>
      </c>
      <c r="H243" s="18" t="s">
        <v>480</v>
      </c>
    </row>
    <row r="244" spans="1:8" ht="25.5" x14ac:dyDescent="0.25">
      <c r="A244" s="18"/>
      <c r="B244" s="24" t="s">
        <v>233</v>
      </c>
      <c r="C244" s="32" t="s">
        <v>21</v>
      </c>
      <c r="D244" s="33" t="s">
        <v>116</v>
      </c>
      <c r="E244" s="57">
        <v>10.4</v>
      </c>
      <c r="F244" s="57">
        <v>10.4</v>
      </c>
      <c r="G244" s="18" t="s">
        <v>23</v>
      </c>
      <c r="H244" s="18" t="s">
        <v>480</v>
      </c>
    </row>
    <row r="245" spans="1:8" ht="65.25" customHeight="1" x14ac:dyDescent="0.25">
      <c r="A245" s="18"/>
      <c r="B245" s="24" t="s">
        <v>234</v>
      </c>
      <c r="C245" s="32" t="s">
        <v>21</v>
      </c>
      <c r="D245" s="33" t="s">
        <v>116</v>
      </c>
      <c r="E245" s="57">
        <v>10.4</v>
      </c>
      <c r="F245" s="57">
        <v>10.4</v>
      </c>
      <c r="G245" s="18" t="s">
        <v>23</v>
      </c>
      <c r="H245" s="18" t="s">
        <v>480</v>
      </c>
    </row>
    <row r="246" spans="1:8" ht="25.5" x14ac:dyDescent="0.25">
      <c r="A246" s="18"/>
      <c r="B246" s="24" t="s">
        <v>235</v>
      </c>
      <c r="C246" s="32" t="s">
        <v>21</v>
      </c>
      <c r="D246" s="33" t="s">
        <v>116</v>
      </c>
      <c r="E246" s="57">
        <v>10.4</v>
      </c>
      <c r="F246" s="57">
        <v>10.4</v>
      </c>
      <c r="G246" s="18" t="s">
        <v>23</v>
      </c>
      <c r="H246" s="18" t="s">
        <v>480</v>
      </c>
    </row>
    <row r="247" spans="1:8" ht="32.25" customHeight="1" x14ac:dyDescent="0.25">
      <c r="A247" s="18"/>
      <c r="B247" s="24" t="s">
        <v>236</v>
      </c>
      <c r="C247" s="32" t="s">
        <v>21</v>
      </c>
      <c r="D247" s="33" t="s">
        <v>116</v>
      </c>
      <c r="E247" s="57">
        <v>10.4</v>
      </c>
      <c r="F247" s="57">
        <v>10.4</v>
      </c>
      <c r="G247" s="18" t="s">
        <v>23</v>
      </c>
      <c r="H247" s="18" t="s">
        <v>480</v>
      </c>
    </row>
    <row r="248" spans="1:8" ht="31.5" customHeight="1" x14ac:dyDescent="0.25">
      <c r="A248" s="18"/>
      <c r="B248" s="24" t="s">
        <v>237</v>
      </c>
      <c r="C248" s="32" t="s">
        <v>21</v>
      </c>
      <c r="D248" s="33" t="s">
        <v>116</v>
      </c>
      <c r="E248" s="57">
        <v>10.4</v>
      </c>
      <c r="F248" s="57">
        <v>10.4</v>
      </c>
      <c r="G248" s="18" t="s">
        <v>23</v>
      </c>
      <c r="H248" s="18" t="s">
        <v>480</v>
      </c>
    </row>
    <row r="249" spans="1:8" ht="25.5" x14ac:dyDescent="0.25">
      <c r="A249" s="18"/>
      <c r="B249" s="24" t="s">
        <v>238</v>
      </c>
      <c r="C249" s="18" t="s">
        <v>21</v>
      </c>
      <c r="D249" s="18" t="s">
        <v>116</v>
      </c>
      <c r="E249" s="57">
        <v>10.4</v>
      </c>
      <c r="F249" s="57">
        <v>10.4</v>
      </c>
      <c r="G249" s="18" t="s">
        <v>23</v>
      </c>
      <c r="H249" s="18" t="s">
        <v>480</v>
      </c>
    </row>
    <row r="250" spans="1:8" ht="27.75" customHeight="1" x14ac:dyDescent="0.25">
      <c r="A250" s="18"/>
      <c r="B250" s="24" t="s">
        <v>239</v>
      </c>
      <c r="C250" s="18" t="s">
        <v>21</v>
      </c>
      <c r="D250" s="18" t="s">
        <v>116</v>
      </c>
      <c r="E250" s="57">
        <v>10.4</v>
      </c>
      <c r="F250" s="57">
        <v>10.4</v>
      </c>
      <c r="G250" s="18" t="s">
        <v>23</v>
      </c>
      <c r="H250" s="18" t="s">
        <v>480</v>
      </c>
    </row>
    <row r="251" spans="1:8" ht="157.5" customHeight="1" x14ac:dyDescent="0.25">
      <c r="A251" s="166" t="s">
        <v>240</v>
      </c>
      <c r="B251" s="193" t="s">
        <v>241</v>
      </c>
      <c r="C251" s="166" t="s">
        <v>242</v>
      </c>
      <c r="D251" s="40" t="s">
        <v>116</v>
      </c>
      <c r="E251" s="166"/>
      <c r="F251" s="166">
        <v>23.6</v>
      </c>
      <c r="G251" s="166" t="s">
        <v>243</v>
      </c>
      <c r="H251" s="234" t="s">
        <v>480</v>
      </c>
    </row>
    <row r="252" spans="1:8" ht="15.75" hidden="1" customHeight="1" thickBot="1" x14ac:dyDescent="0.3">
      <c r="A252" s="166"/>
      <c r="B252" s="193"/>
      <c r="C252" s="166"/>
      <c r="D252" s="40" t="s">
        <v>116</v>
      </c>
      <c r="E252" s="166"/>
      <c r="F252" s="166"/>
      <c r="G252" s="166"/>
      <c r="H252" s="234"/>
    </row>
    <row r="253" spans="1:8" ht="38.25" x14ac:dyDescent="0.25">
      <c r="A253" s="18" t="s">
        <v>244</v>
      </c>
      <c r="B253" s="24" t="s">
        <v>245</v>
      </c>
      <c r="C253" s="18" t="s">
        <v>246</v>
      </c>
      <c r="D253" s="40" t="s">
        <v>116</v>
      </c>
      <c r="E253" s="18"/>
      <c r="F253" s="18">
        <v>23.6</v>
      </c>
      <c r="G253" s="18" t="s">
        <v>247</v>
      </c>
      <c r="H253" s="18" t="s">
        <v>480</v>
      </c>
    </row>
    <row r="254" spans="1:8" ht="38.25" x14ac:dyDescent="0.25">
      <c r="A254" s="18" t="s">
        <v>248</v>
      </c>
      <c r="B254" s="24" t="s">
        <v>249</v>
      </c>
      <c r="C254" s="18" t="s">
        <v>246</v>
      </c>
      <c r="D254" s="40" t="s">
        <v>116</v>
      </c>
      <c r="E254" s="18"/>
      <c r="F254" s="18">
        <v>23.6</v>
      </c>
      <c r="G254" s="18" t="s">
        <v>247</v>
      </c>
      <c r="H254" s="18" t="s">
        <v>480</v>
      </c>
    </row>
    <row r="255" spans="1:8" ht="38.25" x14ac:dyDescent="0.25">
      <c r="A255" s="18" t="s">
        <v>250</v>
      </c>
      <c r="B255" s="24" t="s">
        <v>251</v>
      </c>
      <c r="C255" s="18" t="s">
        <v>246</v>
      </c>
      <c r="D255" s="40" t="s">
        <v>116</v>
      </c>
      <c r="E255" s="18"/>
      <c r="F255" s="18">
        <v>25</v>
      </c>
      <c r="G255" s="18" t="s">
        <v>247</v>
      </c>
      <c r="H255" s="18" t="s">
        <v>480</v>
      </c>
    </row>
    <row r="256" spans="1:8" ht="38.25" x14ac:dyDescent="0.25">
      <c r="A256" s="18" t="s">
        <v>252</v>
      </c>
      <c r="B256" s="24" t="s">
        <v>253</v>
      </c>
      <c r="C256" s="18" t="s">
        <v>246</v>
      </c>
      <c r="D256" s="40" t="s">
        <v>116</v>
      </c>
      <c r="E256" s="18"/>
      <c r="F256" s="18">
        <v>23.6</v>
      </c>
      <c r="G256" s="18" t="s">
        <v>247</v>
      </c>
      <c r="H256" s="18" t="s">
        <v>480</v>
      </c>
    </row>
    <row r="257" spans="1:8" ht="38.25" x14ac:dyDescent="0.25">
      <c r="A257" s="18" t="s">
        <v>254</v>
      </c>
      <c r="B257" s="24" t="s">
        <v>255</v>
      </c>
      <c r="C257" s="18" t="s">
        <v>246</v>
      </c>
      <c r="D257" s="40" t="s">
        <v>116</v>
      </c>
      <c r="E257" s="18"/>
      <c r="F257" s="18">
        <v>23.6</v>
      </c>
      <c r="G257" s="18" t="s">
        <v>247</v>
      </c>
      <c r="H257" s="18" t="s">
        <v>480</v>
      </c>
    </row>
    <row r="258" spans="1:8" ht="38.25" x14ac:dyDescent="0.25">
      <c r="A258" s="18" t="s">
        <v>256</v>
      </c>
      <c r="B258" s="24" t="s">
        <v>257</v>
      </c>
      <c r="C258" s="18" t="s">
        <v>246</v>
      </c>
      <c r="D258" s="40" t="s">
        <v>116</v>
      </c>
      <c r="E258" s="18"/>
      <c r="F258" s="18">
        <v>23.6</v>
      </c>
      <c r="G258" s="18" t="s">
        <v>247</v>
      </c>
      <c r="H258" s="18" t="s">
        <v>480</v>
      </c>
    </row>
    <row r="259" spans="1:8" ht="38.25" x14ac:dyDescent="0.25">
      <c r="A259" s="18" t="s">
        <v>258</v>
      </c>
      <c r="B259" s="24" t="s">
        <v>259</v>
      </c>
      <c r="C259" s="18" t="s">
        <v>246</v>
      </c>
      <c r="D259" s="40" t="s">
        <v>116</v>
      </c>
      <c r="E259" s="18"/>
      <c r="F259" s="18">
        <v>23.6</v>
      </c>
      <c r="G259" s="18" t="s">
        <v>247</v>
      </c>
      <c r="H259" s="18" t="s">
        <v>480</v>
      </c>
    </row>
    <row r="260" spans="1:8" ht="38.25" x14ac:dyDescent="0.25">
      <c r="A260" s="18" t="s">
        <v>260</v>
      </c>
      <c r="B260" s="24" t="s">
        <v>261</v>
      </c>
      <c r="C260" s="18" t="s">
        <v>246</v>
      </c>
      <c r="D260" s="40" t="s">
        <v>116</v>
      </c>
      <c r="E260" s="18"/>
      <c r="F260" s="18">
        <v>23.6</v>
      </c>
      <c r="G260" s="18" t="s">
        <v>247</v>
      </c>
      <c r="H260" s="18" t="s">
        <v>480</v>
      </c>
    </row>
    <row r="261" spans="1:8" ht="38.25" x14ac:dyDescent="0.25">
      <c r="A261" s="18" t="s">
        <v>262</v>
      </c>
      <c r="B261" s="24" t="s">
        <v>263</v>
      </c>
      <c r="C261" s="18" t="s">
        <v>246</v>
      </c>
      <c r="D261" s="40" t="s">
        <v>116</v>
      </c>
      <c r="E261" s="18"/>
      <c r="F261" s="18">
        <v>23.6</v>
      </c>
      <c r="G261" s="18" t="s">
        <v>247</v>
      </c>
      <c r="H261" s="18" t="s">
        <v>480</v>
      </c>
    </row>
    <row r="262" spans="1:8" ht="38.25" x14ac:dyDescent="0.25">
      <c r="A262" s="18" t="s">
        <v>264</v>
      </c>
      <c r="B262" s="24" t="s">
        <v>265</v>
      </c>
      <c r="C262" s="18" t="s">
        <v>246</v>
      </c>
      <c r="D262" s="40" t="s">
        <v>116</v>
      </c>
      <c r="E262" s="18"/>
      <c r="F262" s="18">
        <v>23.6</v>
      </c>
      <c r="G262" s="18" t="s">
        <v>247</v>
      </c>
      <c r="H262" s="18" t="s">
        <v>480</v>
      </c>
    </row>
    <row r="263" spans="1:8" ht="38.25" x14ac:dyDescent="0.25">
      <c r="A263" s="18" t="s">
        <v>266</v>
      </c>
      <c r="B263" s="24" t="s">
        <v>267</v>
      </c>
      <c r="C263" s="18" t="s">
        <v>246</v>
      </c>
      <c r="D263" s="40" t="s">
        <v>116</v>
      </c>
      <c r="E263" s="18"/>
      <c r="F263" s="18">
        <v>23.6</v>
      </c>
      <c r="G263" s="18" t="s">
        <v>247</v>
      </c>
      <c r="H263" s="18" t="s">
        <v>480</v>
      </c>
    </row>
    <row r="264" spans="1:8" ht="38.25" x14ac:dyDescent="0.25">
      <c r="A264" s="18" t="s">
        <v>268</v>
      </c>
      <c r="B264" s="24" t="s">
        <v>269</v>
      </c>
      <c r="C264" s="18" t="s">
        <v>246</v>
      </c>
      <c r="D264" s="40" t="s">
        <v>116</v>
      </c>
      <c r="E264" s="18"/>
      <c r="F264" s="18">
        <v>23.6</v>
      </c>
      <c r="G264" s="18" t="s">
        <v>247</v>
      </c>
      <c r="H264" s="18" t="s">
        <v>480</v>
      </c>
    </row>
    <row r="265" spans="1:8" ht="38.25" x14ac:dyDescent="0.25">
      <c r="A265" s="18" t="s">
        <v>270</v>
      </c>
      <c r="B265" s="24" t="s">
        <v>271</v>
      </c>
      <c r="C265" s="18" t="s">
        <v>246</v>
      </c>
      <c r="D265" s="40" t="s">
        <v>116</v>
      </c>
      <c r="E265" s="18"/>
      <c r="F265" s="18">
        <v>23.6</v>
      </c>
      <c r="G265" s="18" t="s">
        <v>247</v>
      </c>
      <c r="H265" s="18" t="s">
        <v>480</v>
      </c>
    </row>
    <row r="266" spans="1:8" ht="38.25" x14ac:dyDescent="0.25">
      <c r="A266" s="18" t="s">
        <v>272</v>
      </c>
      <c r="B266" s="24" t="s">
        <v>273</v>
      </c>
      <c r="C266" s="18" t="s">
        <v>246</v>
      </c>
      <c r="D266" s="40" t="s">
        <v>116</v>
      </c>
      <c r="E266" s="18"/>
      <c r="F266" s="18">
        <v>23.6</v>
      </c>
      <c r="G266" s="18" t="s">
        <v>247</v>
      </c>
      <c r="H266" s="18" t="s">
        <v>480</v>
      </c>
    </row>
    <row r="267" spans="1:8" ht="38.25" x14ac:dyDescent="0.25">
      <c r="A267" s="18" t="s">
        <v>274</v>
      </c>
      <c r="B267" s="24" t="s">
        <v>275</v>
      </c>
      <c r="C267" s="18" t="s">
        <v>21</v>
      </c>
      <c r="D267" s="40" t="s">
        <v>116</v>
      </c>
      <c r="E267" s="18"/>
      <c r="F267" s="18">
        <v>18</v>
      </c>
      <c r="G267" s="18" t="s">
        <v>247</v>
      </c>
      <c r="H267" s="18" t="s">
        <v>480</v>
      </c>
    </row>
    <row r="268" spans="1:8" ht="38.25" x14ac:dyDescent="0.25">
      <c r="A268" s="18" t="s">
        <v>276</v>
      </c>
      <c r="B268" s="24" t="s">
        <v>277</v>
      </c>
      <c r="C268" s="18" t="s">
        <v>246</v>
      </c>
      <c r="D268" s="40" t="s">
        <v>116</v>
      </c>
      <c r="E268" s="18"/>
      <c r="F268" s="18">
        <v>23.6</v>
      </c>
      <c r="G268" s="18" t="s">
        <v>247</v>
      </c>
      <c r="H268" s="18" t="s">
        <v>480</v>
      </c>
    </row>
    <row r="269" spans="1:8" ht="38.25" x14ac:dyDescent="0.25">
      <c r="A269" s="18" t="s">
        <v>278</v>
      </c>
      <c r="B269" s="24" t="s">
        <v>279</v>
      </c>
      <c r="C269" s="18" t="s">
        <v>246</v>
      </c>
      <c r="D269" s="40" t="s">
        <v>116</v>
      </c>
      <c r="E269" s="18"/>
      <c r="F269" s="18">
        <v>24</v>
      </c>
      <c r="G269" s="18" t="s">
        <v>247</v>
      </c>
      <c r="H269" s="18" t="s">
        <v>480</v>
      </c>
    </row>
    <row r="270" spans="1:8" ht="38.25" x14ac:dyDescent="0.25">
      <c r="A270" s="18" t="s">
        <v>280</v>
      </c>
      <c r="B270" s="24" t="s">
        <v>281</v>
      </c>
      <c r="C270" s="18" t="s">
        <v>246</v>
      </c>
      <c r="D270" s="40" t="s">
        <v>116</v>
      </c>
      <c r="E270" s="18"/>
      <c r="F270" s="18">
        <v>24</v>
      </c>
      <c r="G270" s="18" t="s">
        <v>247</v>
      </c>
      <c r="H270" s="18" t="s">
        <v>480</v>
      </c>
    </row>
    <row r="271" spans="1:8" ht="38.25" x14ac:dyDescent="0.25">
      <c r="A271" s="18" t="s">
        <v>282</v>
      </c>
      <c r="B271" s="24" t="s">
        <v>283</v>
      </c>
      <c r="C271" s="18" t="s">
        <v>246</v>
      </c>
      <c r="D271" s="40" t="s">
        <v>116</v>
      </c>
      <c r="E271" s="18"/>
      <c r="F271" s="18">
        <v>24</v>
      </c>
      <c r="G271" s="18" t="s">
        <v>247</v>
      </c>
      <c r="H271" s="18" t="s">
        <v>480</v>
      </c>
    </row>
    <row r="272" spans="1:8" ht="38.25" x14ac:dyDescent="0.25">
      <c r="A272" s="18" t="s">
        <v>284</v>
      </c>
      <c r="B272" s="24" t="s">
        <v>285</v>
      </c>
      <c r="C272" s="18" t="s">
        <v>21</v>
      </c>
      <c r="D272" s="40" t="s">
        <v>116</v>
      </c>
      <c r="E272" s="18"/>
      <c r="F272" s="18">
        <v>35</v>
      </c>
      <c r="G272" s="18" t="s">
        <v>247</v>
      </c>
      <c r="H272" s="18" t="s">
        <v>480</v>
      </c>
    </row>
    <row r="273" spans="1:8" ht="38.25" x14ac:dyDescent="0.25">
      <c r="A273" s="18" t="s">
        <v>286</v>
      </c>
      <c r="B273" s="24" t="s">
        <v>287</v>
      </c>
      <c r="C273" s="18" t="s">
        <v>246</v>
      </c>
      <c r="D273" s="40" t="s">
        <v>116</v>
      </c>
      <c r="E273" s="18"/>
      <c r="F273" s="18">
        <v>27</v>
      </c>
      <c r="G273" s="18" t="s">
        <v>247</v>
      </c>
      <c r="H273" s="18" t="s">
        <v>480</v>
      </c>
    </row>
    <row r="274" spans="1:8" ht="51" x14ac:dyDescent="0.25">
      <c r="A274" s="18" t="s">
        <v>288</v>
      </c>
      <c r="B274" s="24" t="s">
        <v>289</v>
      </c>
      <c r="C274" s="18" t="s">
        <v>246</v>
      </c>
      <c r="D274" s="40" t="s">
        <v>116</v>
      </c>
      <c r="E274" s="18"/>
      <c r="F274" s="18">
        <v>24</v>
      </c>
      <c r="G274" s="18" t="s">
        <v>247</v>
      </c>
      <c r="H274" s="18" t="s">
        <v>480</v>
      </c>
    </row>
    <row r="275" spans="1:8" ht="25.5" x14ac:dyDescent="0.25">
      <c r="A275" s="18" t="s">
        <v>290</v>
      </c>
      <c r="B275" s="24" t="s">
        <v>291</v>
      </c>
      <c r="C275" s="18" t="s">
        <v>21</v>
      </c>
      <c r="D275" s="40" t="s">
        <v>116</v>
      </c>
      <c r="E275" s="18"/>
      <c r="F275" s="18">
        <v>32</v>
      </c>
      <c r="G275" s="18" t="s">
        <v>247</v>
      </c>
      <c r="H275" s="18" t="s">
        <v>480</v>
      </c>
    </row>
    <row r="276" spans="1:8" ht="38.25" x14ac:dyDescent="0.25">
      <c r="A276" s="18" t="s">
        <v>292</v>
      </c>
      <c r="B276" s="24" t="s">
        <v>293</v>
      </c>
      <c r="C276" s="18" t="s">
        <v>246</v>
      </c>
      <c r="D276" s="40" t="s">
        <v>116</v>
      </c>
      <c r="E276" s="18"/>
      <c r="F276" s="18">
        <v>24</v>
      </c>
      <c r="G276" s="18" t="s">
        <v>247</v>
      </c>
      <c r="H276" s="18" t="s">
        <v>480</v>
      </c>
    </row>
    <row r="277" spans="1:8" ht="38.25" x14ac:dyDescent="0.25">
      <c r="A277" s="18" t="s">
        <v>294</v>
      </c>
      <c r="B277" s="24" t="s">
        <v>295</v>
      </c>
      <c r="C277" s="18" t="s">
        <v>246</v>
      </c>
      <c r="D277" s="40" t="s">
        <v>116</v>
      </c>
      <c r="E277" s="18"/>
      <c r="F277" s="18">
        <v>24</v>
      </c>
      <c r="G277" s="18" t="s">
        <v>247</v>
      </c>
      <c r="H277" s="18" t="s">
        <v>480</v>
      </c>
    </row>
    <row r="278" spans="1:8" ht="38.25" x14ac:dyDescent="0.25">
      <c r="A278" s="18" t="s">
        <v>296</v>
      </c>
      <c r="B278" s="24" t="s">
        <v>297</v>
      </c>
      <c r="C278" s="18" t="s">
        <v>246</v>
      </c>
      <c r="D278" s="40" t="s">
        <v>116</v>
      </c>
      <c r="E278" s="18"/>
      <c r="F278" s="18">
        <v>27</v>
      </c>
      <c r="G278" s="18" t="s">
        <v>247</v>
      </c>
      <c r="H278" s="18" t="s">
        <v>480</v>
      </c>
    </row>
    <row r="279" spans="1:8" ht="38.25" x14ac:dyDescent="0.25">
      <c r="A279" s="18" t="s">
        <v>298</v>
      </c>
      <c r="B279" s="24" t="s">
        <v>299</v>
      </c>
      <c r="C279" s="18" t="s">
        <v>246</v>
      </c>
      <c r="D279" s="40" t="s">
        <v>116</v>
      </c>
      <c r="E279" s="18"/>
      <c r="F279" s="18">
        <v>24</v>
      </c>
      <c r="G279" s="18" t="s">
        <v>247</v>
      </c>
      <c r="H279" s="18" t="s">
        <v>480</v>
      </c>
    </row>
    <row r="280" spans="1:8" ht="38.25" x14ac:dyDescent="0.25">
      <c r="A280" s="18" t="s">
        <v>300</v>
      </c>
      <c r="B280" s="24" t="s">
        <v>301</v>
      </c>
      <c r="C280" s="18" t="s">
        <v>246</v>
      </c>
      <c r="D280" s="40" t="s">
        <v>116</v>
      </c>
      <c r="E280" s="18"/>
      <c r="F280" s="18">
        <v>24</v>
      </c>
      <c r="G280" s="18" t="s">
        <v>247</v>
      </c>
      <c r="H280" s="18" t="s">
        <v>480</v>
      </c>
    </row>
    <row r="281" spans="1:8" ht="38.25" x14ac:dyDescent="0.25">
      <c r="A281" s="18" t="s">
        <v>302</v>
      </c>
      <c r="B281" s="24" t="s">
        <v>303</v>
      </c>
      <c r="C281" s="18" t="s">
        <v>246</v>
      </c>
      <c r="D281" s="40" t="s">
        <v>116</v>
      </c>
      <c r="E281" s="18"/>
      <c r="F281" s="18">
        <v>24</v>
      </c>
      <c r="G281" s="18" t="s">
        <v>247</v>
      </c>
      <c r="H281" s="18" t="s">
        <v>480</v>
      </c>
    </row>
    <row r="282" spans="1:8" ht="38.25" x14ac:dyDescent="0.25">
      <c r="A282" s="18" t="s">
        <v>304</v>
      </c>
      <c r="B282" s="24" t="s">
        <v>305</v>
      </c>
      <c r="C282" s="18" t="s">
        <v>246</v>
      </c>
      <c r="D282" s="40" t="s">
        <v>116</v>
      </c>
      <c r="E282" s="18"/>
      <c r="F282" s="18">
        <v>37</v>
      </c>
      <c r="G282" s="18" t="s">
        <v>247</v>
      </c>
      <c r="H282" s="18" t="s">
        <v>480</v>
      </c>
    </row>
    <row r="283" spans="1:8" ht="38.25" x14ac:dyDescent="0.25">
      <c r="A283" s="18" t="s">
        <v>306</v>
      </c>
      <c r="B283" s="24" t="s">
        <v>307</v>
      </c>
      <c r="C283" s="18" t="s">
        <v>246</v>
      </c>
      <c r="D283" s="40" t="s">
        <v>116</v>
      </c>
      <c r="E283" s="18"/>
      <c r="F283" s="18">
        <v>23.6</v>
      </c>
      <c r="G283" s="18" t="s">
        <v>247</v>
      </c>
      <c r="H283" s="18" t="s">
        <v>480</v>
      </c>
    </row>
    <row r="284" spans="1:8" ht="38.25" x14ac:dyDescent="0.25">
      <c r="A284" s="18" t="s">
        <v>308</v>
      </c>
      <c r="B284" s="24" t="s">
        <v>309</v>
      </c>
      <c r="C284" s="18" t="s">
        <v>246</v>
      </c>
      <c r="D284" s="40" t="s">
        <v>116</v>
      </c>
      <c r="E284" s="18"/>
      <c r="F284" s="18">
        <v>24</v>
      </c>
      <c r="G284" s="18" t="s">
        <v>247</v>
      </c>
      <c r="H284" s="18" t="s">
        <v>480</v>
      </c>
    </row>
    <row r="285" spans="1:8" x14ac:dyDescent="0.25">
      <c r="A285" s="18" t="s">
        <v>310</v>
      </c>
      <c r="B285" s="24" t="s">
        <v>311</v>
      </c>
      <c r="C285" s="18" t="s">
        <v>21</v>
      </c>
      <c r="D285" s="40" t="s">
        <v>116</v>
      </c>
      <c r="E285" s="18"/>
      <c r="F285" s="18">
        <v>27</v>
      </c>
      <c r="G285" s="18" t="s">
        <v>247</v>
      </c>
      <c r="H285" s="18" t="s">
        <v>480</v>
      </c>
    </row>
    <row r="286" spans="1:8" ht="38.25" x14ac:dyDescent="0.25">
      <c r="A286" s="18" t="s">
        <v>312</v>
      </c>
      <c r="B286" s="24" t="s">
        <v>313</v>
      </c>
      <c r="C286" s="18" t="s">
        <v>246</v>
      </c>
      <c r="D286" s="40" t="s">
        <v>116</v>
      </c>
      <c r="E286" s="18"/>
      <c r="F286" s="18">
        <v>24</v>
      </c>
      <c r="G286" s="18" t="s">
        <v>247</v>
      </c>
      <c r="H286" s="18" t="s">
        <v>480</v>
      </c>
    </row>
    <row r="287" spans="1:8" ht="38.25" x14ac:dyDescent="0.25">
      <c r="A287" s="18" t="s">
        <v>314</v>
      </c>
      <c r="B287" s="24" t="s">
        <v>315</v>
      </c>
      <c r="C287" s="18" t="s">
        <v>246</v>
      </c>
      <c r="D287" s="40" t="s">
        <v>116</v>
      </c>
      <c r="E287" s="18"/>
      <c r="F287" s="18">
        <v>24</v>
      </c>
      <c r="G287" s="18" t="s">
        <v>247</v>
      </c>
      <c r="H287" s="18" t="s">
        <v>480</v>
      </c>
    </row>
    <row r="288" spans="1:8" ht="38.25" x14ac:dyDescent="0.25">
      <c r="A288" s="18" t="s">
        <v>316</v>
      </c>
      <c r="B288" s="24" t="s">
        <v>317</v>
      </c>
      <c r="C288" s="18" t="s">
        <v>246</v>
      </c>
      <c r="D288" s="40" t="s">
        <v>116</v>
      </c>
      <c r="E288" s="18"/>
      <c r="F288" s="18">
        <v>24</v>
      </c>
      <c r="G288" s="18" t="s">
        <v>247</v>
      </c>
      <c r="H288" s="18" t="s">
        <v>480</v>
      </c>
    </row>
    <row r="289" spans="1:8" ht="38.25" x14ac:dyDescent="0.25">
      <c r="A289" s="18" t="s">
        <v>318</v>
      </c>
      <c r="B289" s="24" t="s">
        <v>319</v>
      </c>
      <c r="C289" s="18" t="s">
        <v>246</v>
      </c>
      <c r="D289" s="40" t="s">
        <v>116</v>
      </c>
      <c r="E289" s="18"/>
      <c r="F289" s="18">
        <v>24</v>
      </c>
      <c r="G289" s="18" t="s">
        <v>247</v>
      </c>
      <c r="H289" s="18" t="s">
        <v>480</v>
      </c>
    </row>
    <row r="290" spans="1:8" ht="25.5" x14ac:dyDescent="0.25">
      <c r="A290" s="18" t="s">
        <v>320</v>
      </c>
      <c r="B290" s="24" t="s">
        <v>321</v>
      </c>
      <c r="C290" s="18" t="s">
        <v>21</v>
      </c>
      <c r="D290" s="40" t="s">
        <v>116</v>
      </c>
      <c r="E290" s="18"/>
      <c r="F290" s="18">
        <v>25</v>
      </c>
      <c r="G290" s="18" t="s">
        <v>247</v>
      </c>
      <c r="H290" s="18" t="s">
        <v>480</v>
      </c>
    </row>
    <row r="291" spans="1:8" ht="38.25" x14ac:dyDescent="0.25">
      <c r="A291" s="18" t="s">
        <v>322</v>
      </c>
      <c r="B291" s="24" t="s">
        <v>323</v>
      </c>
      <c r="C291" s="18" t="s">
        <v>246</v>
      </c>
      <c r="D291" s="40" t="s">
        <v>116</v>
      </c>
      <c r="E291" s="18"/>
      <c r="F291" s="18">
        <v>24</v>
      </c>
      <c r="G291" s="18" t="s">
        <v>247</v>
      </c>
      <c r="H291" s="18" t="s">
        <v>480</v>
      </c>
    </row>
    <row r="292" spans="1:8" ht="38.25" x14ac:dyDescent="0.25">
      <c r="A292" s="18" t="s">
        <v>324</v>
      </c>
      <c r="B292" s="24" t="s">
        <v>325</v>
      </c>
      <c r="C292" s="18" t="s">
        <v>21</v>
      </c>
      <c r="D292" s="40" t="s">
        <v>116</v>
      </c>
      <c r="E292" s="18"/>
      <c r="F292" s="18">
        <v>19.5</v>
      </c>
      <c r="G292" s="18" t="s">
        <v>247</v>
      </c>
      <c r="H292" s="18" t="s">
        <v>480</v>
      </c>
    </row>
    <row r="293" spans="1:8" ht="38.25" x14ac:dyDescent="0.25">
      <c r="A293" s="18" t="s">
        <v>326</v>
      </c>
      <c r="B293" s="24" t="s">
        <v>327</v>
      </c>
      <c r="C293" s="18" t="s">
        <v>246</v>
      </c>
      <c r="D293" s="40" t="s">
        <v>116</v>
      </c>
      <c r="E293" s="18"/>
      <c r="F293" s="18">
        <v>25</v>
      </c>
      <c r="G293" s="18" t="s">
        <v>247</v>
      </c>
      <c r="H293" s="18" t="s">
        <v>480</v>
      </c>
    </row>
    <row r="294" spans="1:8" ht="38.25" x14ac:dyDescent="0.25">
      <c r="A294" s="18" t="s">
        <v>328</v>
      </c>
      <c r="B294" s="24" t="s">
        <v>329</v>
      </c>
      <c r="C294" s="18" t="s">
        <v>246</v>
      </c>
      <c r="D294" s="40" t="s">
        <v>116</v>
      </c>
      <c r="E294" s="18"/>
      <c r="F294" s="18">
        <v>25</v>
      </c>
      <c r="G294" s="18" t="s">
        <v>247</v>
      </c>
      <c r="H294" s="18" t="s">
        <v>480</v>
      </c>
    </row>
    <row r="295" spans="1:8" ht="38.25" x14ac:dyDescent="0.25">
      <c r="A295" s="18" t="s">
        <v>330</v>
      </c>
      <c r="B295" s="24" t="s">
        <v>331</v>
      </c>
      <c r="C295" s="18" t="s">
        <v>246</v>
      </c>
      <c r="D295" s="40" t="s">
        <v>116</v>
      </c>
      <c r="E295" s="18"/>
      <c r="F295" s="18">
        <v>28</v>
      </c>
      <c r="G295" s="18" t="s">
        <v>247</v>
      </c>
      <c r="H295" s="18" t="s">
        <v>480</v>
      </c>
    </row>
    <row r="296" spans="1:8" x14ac:dyDescent="0.25">
      <c r="A296" s="18" t="s">
        <v>332</v>
      </c>
      <c r="B296" s="24" t="s">
        <v>333</v>
      </c>
      <c r="C296" s="18" t="s">
        <v>21</v>
      </c>
      <c r="D296" s="40" t="s">
        <v>116</v>
      </c>
      <c r="E296" s="18"/>
      <c r="F296" s="18">
        <v>35</v>
      </c>
      <c r="G296" s="18" t="s">
        <v>247</v>
      </c>
      <c r="H296" s="18" t="s">
        <v>480</v>
      </c>
    </row>
    <row r="297" spans="1:8" ht="38.25" x14ac:dyDescent="0.25">
      <c r="A297" s="18" t="s">
        <v>334</v>
      </c>
      <c r="B297" s="24" t="s">
        <v>335</v>
      </c>
      <c r="C297" s="18" t="s">
        <v>246</v>
      </c>
      <c r="D297" s="40" t="s">
        <v>116</v>
      </c>
      <c r="E297" s="18"/>
      <c r="F297" s="18">
        <v>24</v>
      </c>
      <c r="G297" s="18" t="s">
        <v>247</v>
      </c>
      <c r="H297" s="18" t="s">
        <v>480</v>
      </c>
    </row>
    <row r="298" spans="1:8" ht="38.25" x14ac:dyDescent="0.25">
      <c r="A298" s="18" t="s">
        <v>336</v>
      </c>
      <c r="B298" s="24" t="s">
        <v>337</v>
      </c>
      <c r="C298" s="18" t="s">
        <v>246</v>
      </c>
      <c r="D298" s="40" t="s">
        <v>116</v>
      </c>
      <c r="E298" s="18"/>
      <c r="F298" s="18">
        <v>24</v>
      </c>
      <c r="G298" s="18" t="s">
        <v>247</v>
      </c>
      <c r="H298" s="18" t="s">
        <v>480</v>
      </c>
    </row>
    <row r="299" spans="1:8" ht="38.25" x14ac:dyDescent="0.25">
      <c r="A299" s="18" t="s">
        <v>338</v>
      </c>
      <c r="B299" s="24" t="s">
        <v>339</v>
      </c>
      <c r="C299" s="18" t="s">
        <v>246</v>
      </c>
      <c r="D299" s="40" t="s">
        <v>116</v>
      </c>
      <c r="E299" s="18"/>
      <c r="F299" s="18">
        <v>24</v>
      </c>
      <c r="G299" s="18" t="s">
        <v>247</v>
      </c>
      <c r="H299" s="18" t="s">
        <v>480</v>
      </c>
    </row>
    <row r="300" spans="1:8" ht="38.25" x14ac:dyDescent="0.25">
      <c r="A300" s="18" t="s">
        <v>340</v>
      </c>
      <c r="B300" s="24" t="s">
        <v>341</v>
      </c>
      <c r="C300" s="18" t="s">
        <v>246</v>
      </c>
      <c r="D300" s="40" t="s">
        <v>116</v>
      </c>
      <c r="E300" s="18"/>
      <c r="F300" s="18">
        <v>24</v>
      </c>
      <c r="G300" s="18" t="s">
        <v>247</v>
      </c>
      <c r="H300" s="18" t="s">
        <v>480</v>
      </c>
    </row>
    <row r="301" spans="1:8" ht="38.25" x14ac:dyDescent="0.25">
      <c r="A301" s="18" t="s">
        <v>342</v>
      </c>
      <c r="B301" s="24" t="s">
        <v>343</v>
      </c>
      <c r="C301" s="18" t="s">
        <v>246</v>
      </c>
      <c r="D301" s="40" t="s">
        <v>116</v>
      </c>
      <c r="E301" s="18"/>
      <c r="F301" s="18">
        <v>17.2</v>
      </c>
      <c r="G301" s="18" t="s">
        <v>247</v>
      </c>
      <c r="H301" s="18" t="s">
        <v>480</v>
      </c>
    </row>
    <row r="302" spans="1:8" ht="38.25" x14ac:dyDescent="0.25">
      <c r="A302" s="18" t="s">
        <v>344</v>
      </c>
      <c r="B302" s="24" t="s">
        <v>345</v>
      </c>
      <c r="C302" s="18" t="s">
        <v>246</v>
      </c>
      <c r="D302" s="40" t="s">
        <v>116</v>
      </c>
      <c r="E302" s="18"/>
      <c r="F302" s="18">
        <v>17.2</v>
      </c>
      <c r="G302" s="18" t="s">
        <v>247</v>
      </c>
      <c r="H302" s="18" t="s">
        <v>480</v>
      </c>
    </row>
    <row r="303" spans="1:8" ht="38.25" x14ac:dyDescent="0.25">
      <c r="A303" s="18" t="s">
        <v>346</v>
      </c>
      <c r="B303" s="24" t="s">
        <v>347</v>
      </c>
      <c r="C303" s="18" t="s">
        <v>246</v>
      </c>
      <c r="D303" s="40" t="s">
        <v>116</v>
      </c>
      <c r="E303" s="18"/>
      <c r="F303" s="18">
        <v>17.2</v>
      </c>
      <c r="G303" s="18" t="s">
        <v>247</v>
      </c>
      <c r="H303" s="18" t="s">
        <v>480</v>
      </c>
    </row>
    <row r="304" spans="1:8" ht="38.25" x14ac:dyDescent="0.25">
      <c r="A304" s="18" t="s">
        <v>348</v>
      </c>
      <c r="B304" s="24" t="s">
        <v>349</v>
      </c>
      <c r="C304" s="18" t="s">
        <v>246</v>
      </c>
      <c r="D304" s="40" t="s">
        <v>116</v>
      </c>
      <c r="E304" s="18"/>
      <c r="F304" s="18">
        <v>17.2</v>
      </c>
      <c r="G304" s="18" t="s">
        <v>247</v>
      </c>
      <c r="H304" s="18" t="s">
        <v>480</v>
      </c>
    </row>
    <row r="305" spans="1:12" ht="38.25" x14ac:dyDescent="0.25">
      <c r="A305" s="29" t="s">
        <v>350</v>
      </c>
      <c r="B305" s="24" t="s">
        <v>351</v>
      </c>
      <c r="C305" s="18" t="s">
        <v>246</v>
      </c>
      <c r="D305" s="40" t="s">
        <v>116</v>
      </c>
      <c r="E305" s="18"/>
      <c r="F305" s="18">
        <v>17.2</v>
      </c>
      <c r="G305" s="18" t="s">
        <v>247</v>
      </c>
      <c r="H305" s="18" t="s">
        <v>480</v>
      </c>
    </row>
    <row r="306" spans="1:12" ht="38.25" x14ac:dyDescent="0.25">
      <c r="A306" s="29" t="s">
        <v>352</v>
      </c>
      <c r="B306" s="24" t="s">
        <v>353</v>
      </c>
      <c r="C306" s="18" t="s">
        <v>246</v>
      </c>
      <c r="D306" s="40" t="s">
        <v>116</v>
      </c>
      <c r="E306" s="18"/>
      <c r="F306" s="18">
        <v>17.2</v>
      </c>
      <c r="G306" s="18" t="s">
        <v>247</v>
      </c>
      <c r="H306" s="18" t="s">
        <v>480</v>
      </c>
    </row>
    <row r="307" spans="1:12" ht="38.25" x14ac:dyDescent="0.25">
      <c r="A307" s="18" t="s">
        <v>354</v>
      </c>
      <c r="B307" s="24" t="s">
        <v>355</v>
      </c>
      <c r="C307" s="18" t="s">
        <v>246</v>
      </c>
      <c r="D307" s="40" t="s">
        <v>116</v>
      </c>
      <c r="E307" s="18"/>
      <c r="F307" s="18">
        <v>24</v>
      </c>
      <c r="G307" s="18" t="s">
        <v>247</v>
      </c>
      <c r="H307" s="18" t="s">
        <v>480</v>
      </c>
    </row>
    <row r="308" spans="1:12" ht="38.25" x14ac:dyDescent="0.25">
      <c r="A308" s="18" t="s">
        <v>356</v>
      </c>
      <c r="B308" s="24" t="s">
        <v>357</v>
      </c>
      <c r="C308" s="18" t="s">
        <v>246</v>
      </c>
      <c r="D308" s="40" t="s">
        <v>116</v>
      </c>
      <c r="E308" s="18"/>
      <c r="F308" s="18">
        <v>24</v>
      </c>
      <c r="G308" s="18" t="s">
        <v>247</v>
      </c>
      <c r="H308" s="18" t="s">
        <v>480</v>
      </c>
    </row>
    <row r="309" spans="1:12" ht="38.25" x14ac:dyDescent="0.25">
      <c r="A309" s="18" t="s">
        <v>358</v>
      </c>
      <c r="B309" s="24" t="s">
        <v>359</v>
      </c>
      <c r="C309" s="18" t="s">
        <v>246</v>
      </c>
      <c r="D309" s="40" t="s">
        <v>116</v>
      </c>
      <c r="E309" s="18"/>
      <c r="F309" s="18">
        <v>26</v>
      </c>
      <c r="G309" s="18" t="s">
        <v>247</v>
      </c>
      <c r="H309" s="18" t="s">
        <v>480</v>
      </c>
    </row>
    <row r="310" spans="1:12" ht="38.25" x14ac:dyDescent="0.25">
      <c r="A310" s="18" t="s">
        <v>360</v>
      </c>
      <c r="B310" s="24" t="s">
        <v>361</v>
      </c>
      <c r="C310" s="18" t="s">
        <v>246</v>
      </c>
      <c r="D310" s="40" t="s">
        <v>116</v>
      </c>
      <c r="E310" s="18"/>
      <c r="F310" s="18">
        <v>26</v>
      </c>
      <c r="G310" s="18" t="s">
        <v>247</v>
      </c>
      <c r="H310" s="18" t="s">
        <v>480</v>
      </c>
    </row>
    <row r="311" spans="1:12" ht="38.25" x14ac:dyDescent="0.25">
      <c r="A311" s="18" t="s">
        <v>362</v>
      </c>
      <c r="B311" s="24" t="s">
        <v>363</v>
      </c>
      <c r="C311" s="18" t="s">
        <v>246</v>
      </c>
      <c r="D311" s="40" t="s">
        <v>116</v>
      </c>
      <c r="E311" s="18"/>
      <c r="F311" s="18">
        <v>26</v>
      </c>
      <c r="G311" s="18" t="s">
        <v>247</v>
      </c>
      <c r="H311" s="18" t="s">
        <v>480</v>
      </c>
    </row>
    <row r="312" spans="1:12" ht="38.25" x14ac:dyDescent="0.25">
      <c r="A312" s="18" t="s">
        <v>364</v>
      </c>
      <c r="B312" s="24" t="s">
        <v>365</v>
      </c>
      <c r="C312" s="18" t="s">
        <v>246</v>
      </c>
      <c r="D312" s="40" t="s">
        <v>116</v>
      </c>
      <c r="E312" s="18"/>
      <c r="F312" s="18">
        <v>26</v>
      </c>
      <c r="G312" s="18" t="s">
        <v>247</v>
      </c>
      <c r="H312" s="18" t="s">
        <v>480</v>
      </c>
    </row>
    <row r="313" spans="1:12" ht="38.25" x14ac:dyDescent="0.25">
      <c r="A313" s="18" t="s">
        <v>366</v>
      </c>
      <c r="B313" s="24" t="s">
        <v>367</v>
      </c>
      <c r="C313" s="18" t="s">
        <v>246</v>
      </c>
      <c r="D313" s="40" t="s">
        <v>116</v>
      </c>
      <c r="E313" s="18"/>
      <c r="F313" s="18">
        <v>23.6</v>
      </c>
      <c r="G313" s="18" t="s">
        <v>247</v>
      </c>
      <c r="H313" s="18" t="s">
        <v>480</v>
      </c>
    </row>
    <row r="314" spans="1:12" ht="38.25" x14ac:dyDescent="0.25">
      <c r="A314" s="18" t="s">
        <v>368</v>
      </c>
      <c r="B314" s="24" t="s">
        <v>369</v>
      </c>
      <c r="C314" s="18" t="s">
        <v>246</v>
      </c>
      <c r="D314" s="40" t="s">
        <v>116</v>
      </c>
      <c r="E314" s="18"/>
      <c r="F314" s="18">
        <v>23.6</v>
      </c>
      <c r="G314" s="18" t="s">
        <v>247</v>
      </c>
      <c r="H314" s="18" t="s">
        <v>480</v>
      </c>
      <c r="I314" s="6"/>
      <c r="J314" s="6"/>
      <c r="K314" s="6"/>
    </row>
    <row r="315" spans="1:12" ht="38.25" x14ac:dyDescent="0.25">
      <c r="A315" s="18" t="s">
        <v>370</v>
      </c>
      <c r="B315" s="24" t="s">
        <v>371</v>
      </c>
      <c r="C315" s="18" t="s">
        <v>246</v>
      </c>
      <c r="D315" s="40" t="s">
        <v>116</v>
      </c>
      <c r="E315" s="18"/>
      <c r="F315" s="18">
        <v>26.5</v>
      </c>
      <c r="G315" s="18" t="s">
        <v>247</v>
      </c>
      <c r="H315" s="18" t="s">
        <v>480</v>
      </c>
      <c r="I315" s="7"/>
      <c r="J315" s="7"/>
      <c r="K315" s="7"/>
    </row>
    <row r="316" spans="1:12" ht="38.25" x14ac:dyDescent="0.25">
      <c r="A316" s="18" t="s">
        <v>372</v>
      </c>
      <c r="B316" s="24" t="s">
        <v>373</v>
      </c>
      <c r="C316" s="18" t="s">
        <v>246</v>
      </c>
      <c r="D316" s="40" t="s">
        <v>116</v>
      </c>
      <c r="E316" s="18"/>
      <c r="F316" s="18">
        <v>26.5</v>
      </c>
      <c r="G316" s="18" t="s">
        <v>247</v>
      </c>
      <c r="H316" s="18" t="s">
        <v>480</v>
      </c>
      <c r="I316" s="7"/>
      <c r="J316" s="7"/>
      <c r="K316" s="7"/>
    </row>
    <row r="317" spans="1:12" ht="38.25" x14ac:dyDescent="0.25">
      <c r="A317" s="18" t="s">
        <v>374</v>
      </c>
      <c r="B317" s="24" t="s">
        <v>375</v>
      </c>
      <c r="C317" s="18" t="s">
        <v>246</v>
      </c>
      <c r="D317" s="40" t="s">
        <v>116</v>
      </c>
      <c r="E317" s="18"/>
      <c r="F317" s="18">
        <v>26.5</v>
      </c>
      <c r="G317" s="18" t="s">
        <v>247</v>
      </c>
      <c r="H317" s="18" t="s">
        <v>480</v>
      </c>
      <c r="I317" s="226"/>
      <c r="J317" s="226"/>
      <c r="K317" s="11"/>
      <c r="L317" s="6"/>
    </row>
    <row r="318" spans="1:12" ht="38.25" x14ac:dyDescent="0.25">
      <c r="A318" s="18" t="s">
        <v>376</v>
      </c>
      <c r="B318" s="24" t="s">
        <v>377</v>
      </c>
      <c r="C318" s="18" t="s">
        <v>246</v>
      </c>
      <c r="D318" s="40" t="s">
        <v>116</v>
      </c>
      <c r="E318" s="18"/>
      <c r="F318" s="18">
        <v>26.5</v>
      </c>
      <c r="G318" s="18" t="s">
        <v>247</v>
      </c>
      <c r="H318" s="18" t="s">
        <v>480</v>
      </c>
      <c r="I318" s="226"/>
      <c r="J318" s="226"/>
      <c r="K318" s="11"/>
      <c r="L318" s="6"/>
    </row>
    <row r="319" spans="1:12" ht="38.25" x14ac:dyDescent="0.25">
      <c r="A319" s="18" t="s">
        <v>378</v>
      </c>
      <c r="B319" s="24" t="s">
        <v>379</v>
      </c>
      <c r="C319" s="18" t="s">
        <v>246</v>
      </c>
      <c r="D319" s="40" t="s">
        <v>116</v>
      </c>
      <c r="E319" s="18"/>
      <c r="F319" s="18">
        <v>24</v>
      </c>
      <c r="G319" s="18" t="s">
        <v>247</v>
      </c>
      <c r="H319" s="18" t="s">
        <v>480</v>
      </c>
      <c r="I319" s="226"/>
      <c r="J319" s="226"/>
      <c r="K319" s="11"/>
      <c r="L319" s="6"/>
    </row>
    <row r="320" spans="1:12" ht="38.25" x14ac:dyDescent="0.25">
      <c r="A320" s="18" t="s">
        <v>380</v>
      </c>
      <c r="B320" s="24" t="s">
        <v>381</v>
      </c>
      <c r="C320" s="18" t="s">
        <v>246</v>
      </c>
      <c r="D320" s="40" t="s">
        <v>116</v>
      </c>
      <c r="E320" s="24"/>
      <c r="F320" s="18">
        <v>23.6</v>
      </c>
      <c r="G320" s="18" t="s">
        <v>247</v>
      </c>
      <c r="H320" s="18" t="s">
        <v>480</v>
      </c>
      <c r="I320" s="226"/>
      <c r="J320" s="226"/>
      <c r="K320" s="11"/>
      <c r="L320" s="6"/>
    </row>
    <row r="321" spans="1:12" ht="38.25" x14ac:dyDescent="0.25">
      <c r="A321" s="18" t="s">
        <v>382</v>
      </c>
      <c r="B321" s="24" t="s">
        <v>383</v>
      </c>
      <c r="C321" s="18" t="s">
        <v>246</v>
      </c>
      <c r="D321" s="40" t="s">
        <v>116</v>
      </c>
      <c r="E321" s="18"/>
      <c r="F321" s="18">
        <v>23.6</v>
      </c>
      <c r="G321" s="18" t="s">
        <v>247</v>
      </c>
      <c r="H321" s="18" t="s">
        <v>480</v>
      </c>
      <c r="I321" s="226"/>
      <c r="J321" s="226"/>
      <c r="K321" s="11"/>
      <c r="L321" s="6"/>
    </row>
    <row r="322" spans="1:12" ht="38.25" x14ac:dyDescent="0.25">
      <c r="A322" s="18" t="s">
        <v>384</v>
      </c>
      <c r="B322" s="24" t="s">
        <v>385</v>
      </c>
      <c r="C322" s="18" t="s">
        <v>246</v>
      </c>
      <c r="D322" s="40" t="s">
        <v>116</v>
      </c>
      <c r="E322" s="24"/>
      <c r="F322" s="18">
        <v>24.7</v>
      </c>
      <c r="G322" s="18" t="s">
        <v>247</v>
      </c>
      <c r="H322" s="18" t="s">
        <v>480</v>
      </c>
      <c r="I322" s="226"/>
      <c r="J322" s="226"/>
      <c r="K322" s="11"/>
      <c r="L322" s="6"/>
    </row>
    <row r="323" spans="1:12" ht="38.25" x14ac:dyDescent="0.25">
      <c r="A323" s="18" t="s">
        <v>386</v>
      </c>
      <c r="B323" s="24" t="s">
        <v>387</v>
      </c>
      <c r="C323" s="18" t="s">
        <v>246</v>
      </c>
      <c r="D323" s="40" t="s">
        <v>116</v>
      </c>
      <c r="E323" s="18"/>
      <c r="F323" s="18">
        <v>24.7</v>
      </c>
      <c r="G323" s="18" t="s">
        <v>247</v>
      </c>
      <c r="H323" s="18" t="s">
        <v>480</v>
      </c>
      <c r="I323" s="226"/>
      <c r="J323" s="226"/>
      <c r="K323" s="11"/>
      <c r="L323" s="6"/>
    </row>
    <row r="324" spans="1:12" ht="38.25" x14ac:dyDescent="0.25">
      <c r="A324" s="18" t="s">
        <v>388</v>
      </c>
      <c r="B324" s="24" t="s">
        <v>389</v>
      </c>
      <c r="C324" s="18" t="s">
        <v>246</v>
      </c>
      <c r="D324" s="40" t="s">
        <v>116</v>
      </c>
      <c r="E324" s="18"/>
      <c r="F324" s="18">
        <v>24.7</v>
      </c>
      <c r="G324" s="18" t="s">
        <v>247</v>
      </c>
      <c r="H324" s="18" t="s">
        <v>480</v>
      </c>
      <c r="I324" s="226"/>
      <c r="J324" s="226"/>
      <c r="K324" s="11"/>
      <c r="L324" s="6"/>
    </row>
    <row r="325" spans="1:12" ht="38.25" x14ac:dyDescent="0.25">
      <c r="A325" s="18" t="s">
        <v>390</v>
      </c>
      <c r="B325" s="24" t="s">
        <v>391</v>
      </c>
      <c r="C325" s="18" t="s">
        <v>246</v>
      </c>
      <c r="D325" s="40" t="s">
        <v>116</v>
      </c>
      <c r="E325" s="18"/>
      <c r="F325" s="18">
        <v>24.7</v>
      </c>
      <c r="G325" s="18" t="s">
        <v>247</v>
      </c>
      <c r="H325" s="18" t="s">
        <v>480</v>
      </c>
      <c r="I325" s="226"/>
      <c r="J325" s="226"/>
      <c r="K325" s="11"/>
      <c r="L325" s="6"/>
    </row>
    <row r="326" spans="1:12" ht="38.25" x14ac:dyDescent="0.25">
      <c r="A326" s="18" t="s">
        <v>392</v>
      </c>
      <c r="B326" s="24" t="s">
        <v>393</v>
      </c>
      <c r="C326" s="18" t="s">
        <v>21</v>
      </c>
      <c r="D326" s="40" t="s">
        <v>116</v>
      </c>
      <c r="E326" s="18"/>
      <c r="F326" s="18">
        <v>33</v>
      </c>
      <c r="G326" s="18" t="s">
        <v>719</v>
      </c>
      <c r="H326" s="18" t="s">
        <v>480</v>
      </c>
      <c r="I326" s="7"/>
      <c r="J326" s="11"/>
      <c r="K326" s="6"/>
    </row>
    <row r="327" spans="1:12" s="71" customFormat="1" ht="38.25" x14ac:dyDescent="0.25">
      <c r="A327" s="129"/>
      <c r="B327" s="130" t="s">
        <v>720</v>
      </c>
      <c r="C327" s="129" t="s">
        <v>21</v>
      </c>
      <c r="D327" s="129" t="s">
        <v>116</v>
      </c>
      <c r="E327" s="129"/>
      <c r="F327" s="129">
        <v>33</v>
      </c>
      <c r="G327" s="129" t="s">
        <v>719</v>
      </c>
      <c r="H327" s="129" t="s">
        <v>480</v>
      </c>
      <c r="I327" s="7"/>
      <c r="J327" s="131"/>
      <c r="K327" s="6"/>
    </row>
    <row r="328" spans="1:12" s="71" customFormat="1" ht="38.25" x14ac:dyDescent="0.25">
      <c r="A328" s="129"/>
      <c r="B328" s="130" t="s">
        <v>721</v>
      </c>
      <c r="C328" s="129" t="s">
        <v>21</v>
      </c>
      <c r="D328" s="129" t="s">
        <v>116</v>
      </c>
      <c r="E328" s="129"/>
      <c r="F328" s="129">
        <v>33</v>
      </c>
      <c r="G328" s="129" t="s">
        <v>719</v>
      </c>
      <c r="H328" s="129" t="s">
        <v>480</v>
      </c>
      <c r="I328" s="7"/>
      <c r="J328" s="131"/>
      <c r="K328" s="6"/>
    </row>
    <row r="329" spans="1:12" ht="51" x14ac:dyDescent="0.25">
      <c r="A329" s="18" t="s">
        <v>394</v>
      </c>
      <c r="B329" s="130" t="s">
        <v>395</v>
      </c>
      <c r="C329" s="18" t="s">
        <v>21</v>
      </c>
      <c r="D329" s="40" t="s">
        <v>116</v>
      </c>
      <c r="E329" s="18"/>
      <c r="F329" s="18">
        <v>29</v>
      </c>
      <c r="G329" s="18" t="s">
        <v>247</v>
      </c>
      <c r="H329" s="18" t="s">
        <v>480</v>
      </c>
      <c r="I329" s="226"/>
      <c r="J329" s="226"/>
    </row>
    <row r="330" spans="1:12" ht="38.25" x14ac:dyDescent="0.25">
      <c r="A330" s="18" t="s">
        <v>396</v>
      </c>
      <c r="B330" s="24" t="s">
        <v>397</v>
      </c>
      <c r="C330" s="18" t="s">
        <v>246</v>
      </c>
      <c r="D330" s="40" t="s">
        <v>116</v>
      </c>
      <c r="E330" s="18"/>
      <c r="F330" s="18">
        <v>23.6</v>
      </c>
      <c r="G330" s="18" t="s">
        <v>247</v>
      </c>
      <c r="H330" s="18" t="s">
        <v>480</v>
      </c>
      <c r="I330" s="226"/>
      <c r="J330" s="226"/>
    </row>
    <row r="331" spans="1:12" ht="38.25" x14ac:dyDescent="0.25">
      <c r="A331" s="18" t="s">
        <v>398</v>
      </c>
      <c r="B331" s="24" t="s">
        <v>399</v>
      </c>
      <c r="C331" s="18" t="s">
        <v>246</v>
      </c>
      <c r="D331" s="40" t="s">
        <v>116</v>
      </c>
      <c r="E331" s="18"/>
      <c r="F331" s="18">
        <v>23.6</v>
      </c>
      <c r="G331" s="18" t="s">
        <v>247</v>
      </c>
      <c r="H331" s="18" t="s">
        <v>480</v>
      </c>
      <c r="I331" s="226"/>
      <c r="J331" s="226"/>
    </row>
    <row r="332" spans="1:12" ht="38.25" x14ac:dyDescent="0.25">
      <c r="A332" s="18" t="s">
        <v>400</v>
      </c>
      <c r="B332" s="24" t="s">
        <v>401</v>
      </c>
      <c r="C332" s="18" t="s">
        <v>246</v>
      </c>
      <c r="D332" s="40" t="s">
        <v>116</v>
      </c>
      <c r="E332" s="18"/>
      <c r="F332" s="18">
        <v>23.6</v>
      </c>
      <c r="G332" s="18" t="s">
        <v>247</v>
      </c>
      <c r="H332" s="18" t="s">
        <v>480</v>
      </c>
      <c r="I332" s="226"/>
      <c r="J332" s="226"/>
    </row>
    <row r="333" spans="1:12" ht="25.5" x14ac:dyDescent="0.25">
      <c r="A333" s="18" t="s">
        <v>402</v>
      </c>
      <c r="B333" s="24" t="s">
        <v>403</v>
      </c>
      <c r="C333" s="18" t="s">
        <v>21</v>
      </c>
      <c r="D333" s="40" t="s">
        <v>116</v>
      </c>
      <c r="E333" s="18"/>
      <c r="F333" s="18">
        <v>23.6</v>
      </c>
      <c r="G333" s="18" t="s">
        <v>247</v>
      </c>
      <c r="H333" s="18" t="s">
        <v>480</v>
      </c>
      <c r="I333" s="226"/>
      <c r="J333" s="226"/>
    </row>
    <row r="334" spans="1:12" ht="38.25" x14ac:dyDescent="0.25">
      <c r="A334" s="18" t="s">
        <v>404</v>
      </c>
      <c r="B334" s="24" t="s">
        <v>405</v>
      </c>
      <c r="C334" s="18" t="s">
        <v>246</v>
      </c>
      <c r="D334" s="40" t="s">
        <v>116</v>
      </c>
      <c r="E334" s="18"/>
      <c r="F334" s="18">
        <v>23.6</v>
      </c>
      <c r="G334" s="18" t="s">
        <v>247</v>
      </c>
      <c r="H334" s="18" t="s">
        <v>480</v>
      </c>
      <c r="I334" s="226"/>
      <c r="J334" s="226"/>
    </row>
    <row r="335" spans="1:12" ht="38.25" x14ac:dyDescent="0.25">
      <c r="A335" s="18" t="s">
        <v>406</v>
      </c>
      <c r="B335" s="24" t="s">
        <v>407</v>
      </c>
      <c r="C335" s="18" t="s">
        <v>246</v>
      </c>
      <c r="D335" s="40" t="s">
        <v>116</v>
      </c>
      <c r="E335" s="18"/>
      <c r="F335" s="18">
        <v>23.6</v>
      </c>
      <c r="G335" s="18" t="s">
        <v>247</v>
      </c>
      <c r="H335" s="18" t="s">
        <v>480</v>
      </c>
      <c r="I335" s="226"/>
      <c r="J335" s="226"/>
    </row>
    <row r="336" spans="1:12" ht="38.25" x14ac:dyDescent="0.25">
      <c r="A336" s="18" t="s">
        <v>408</v>
      </c>
      <c r="B336" s="24" t="s">
        <v>409</v>
      </c>
      <c r="C336" s="18" t="s">
        <v>246</v>
      </c>
      <c r="D336" s="40" t="s">
        <v>116</v>
      </c>
      <c r="E336" s="18"/>
      <c r="F336" s="18">
        <v>23.6</v>
      </c>
      <c r="G336" s="18" t="s">
        <v>247</v>
      </c>
      <c r="H336" s="18" t="s">
        <v>480</v>
      </c>
      <c r="I336" s="226"/>
      <c r="J336" s="226"/>
    </row>
    <row r="337" spans="1:10" ht="38.25" x14ac:dyDescent="0.25">
      <c r="A337" s="18" t="s">
        <v>410</v>
      </c>
      <c r="B337" s="24" t="s">
        <v>411</v>
      </c>
      <c r="C337" s="18" t="s">
        <v>246</v>
      </c>
      <c r="D337" s="40" t="s">
        <v>116</v>
      </c>
      <c r="E337" s="18"/>
      <c r="F337" s="18">
        <v>23.6</v>
      </c>
      <c r="G337" s="18" t="s">
        <v>247</v>
      </c>
      <c r="H337" s="18" t="s">
        <v>480</v>
      </c>
      <c r="I337" s="226"/>
      <c r="J337" s="226"/>
    </row>
    <row r="338" spans="1:10" ht="38.25" x14ac:dyDescent="0.25">
      <c r="A338" s="18" t="s">
        <v>412</v>
      </c>
      <c r="B338" s="24" t="s">
        <v>413</v>
      </c>
      <c r="C338" s="18" t="s">
        <v>246</v>
      </c>
      <c r="D338" s="40" t="s">
        <v>116</v>
      </c>
      <c r="E338" s="18"/>
      <c r="F338" s="18">
        <v>23.6</v>
      </c>
      <c r="G338" s="18" t="s">
        <v>247</v>
      </c>
      <c r="H338" s="18" t="s">
        <v>480</v>
      </c>
    </row>
    <row r="339" spans="1:10" ht="38.25" x14ac:dyDescent="0.25">
      <c r="A339" s="18" t="s">
        <v>414</v>
      </c>
      <c r="B339" s="24" t="s">
        <v>415</v>
      </c>
      <c r="C339" s="18" t="s">
        <v>246</v>
      </c>
      <c r="D339" s="40" t="s">
        <v>116</v>
      </c>
      <c r="E339" s="18"/>
      <c r="F339" s="18">
        <v>28.7</v>
      </c>
      <c r="G339" s="18" t="s">
        <v>247</v>
      </c>
      <c r="H339" s="18" t="s">
        <v>480</v>
      </c>
    </row>
    <row r="340" spans="1:10" ht="38.25" x14ac:dyDescent="0.25">
      <c r="A340" s="18" t="s">
        <v>416</v>
      </c>
      <c r="B340" s="24" t="s">
        <v>417</v>
      </c>
      <c r="C340" s="18" t="s">
        <v>246</v>
      </c>
      <c r="D340" s="40" t="s">
        <v>116</v>
      </c>
      <c r="E340" s="18"/>
      <c r="F340" s="18">
        <v>28.7</v>
      </c>
      <c r="G340" s="18" t="s">
        <v>247</v>
      </c>
      <c r="H340" s="18" t="s">
        <v>480</v>
      </c>
    </row>
    <row r="341" spans="1:10" ht="38.25" x14ac:dyDescent="0.25">
      <c r="A341" s="18" t="s">
        <v>418</v>
      </c>
      <c r="B341" s="24" t="s">
        <v>419</v>
      </c>
      <c r="C341" s="18" t="s">
        <v>246</v>
      </c>
      <c r="D341" s="40" t="s">
        <v>116</v>
      </c>
      <c r="E341" s="18"/>
      <c r="F341" s="18">
        <v>28.7</v>
      </c>
      <c r="G341" s="18" t="s">
        <v>247</v>
      </c>
      <c r="H341" s="18" t="s">
        <v>480</v>
      </c>
    </row>
    <row r="342" spans="1:10" ht="38.25" x14ac:dyDescent="0.25">
      <c r="A342" s="18" t="s">
        <v>420</v>
      </c>
      <c r="B342" s="24" t="s">
        <v>421</v>
      </c>
      <c r="C342" s="18" t="s">
        <v>246</v>
      </c>
      <c r="D342" s="40" t="s">
        <v>116</v>
      </c>
      <c r="E342" s="18"/>
      <c r="F342" s="18">
        <v>28.7</v>
      </c>
      <c r="G342" s="18" t="s">
        <v>247</v>
      </c>
      <c r="H342" s="18" t="s">
        <v>480</v>
      </c>
    </row>
    <row r="343" spans="1:10" ht="38.25" x14ac:dyDescent="0.25">
      <c r="A343" s="18" t="s">
        <v>422</v>
      </c>
      <c r="B343" s="24" t="s">
        <v>423</v>
      </c>
      <c r="C343" s="18" t="s">
        <v>246</v>
      </c>
      <c r="D343" s="40" t="s">
        <v>116</v>
      </c>
      <c r="E343" s="18"/>
      <c r="F343" s="18">
        <v>28.7</v>
      </c>
      <c r="G343" s="18" t="s">
        <v>247</v>
      </c>
      <c r="H343" s="18" t="s">
        <v>480</v>
      </c>
    </row>
    <row r="344" spans="1:10" ht="38.25" x14ac:dyDescent="0.25">
      <c r="A344" s="18" t="s">
        <v>424</v>
      </c>
      <c r="B344" s="24" t="s">
        <v>425</v>
      </c>
      <c r="C344" s="18" t="s">
        <v>246</v>
      </c>
      <c r="D344" s="40" t="s">
        <v>116</v>
      </c>
      <c r="E344" s="18"/>
      <c r="F344" s="18">
        <v>24</v>
      </c>
      <c r="G344" s="18" t="s">
        <v>247</v>
      </c>
      <c r="H344" s="18" t="s">
        <v>480</v>
      </c>
    </row>
    <row r="345" spans="1:10" ht="38.25" x14ac:dyDescent="0.25">
      <c r="A345" s="18" t="s">
        <v>426</v>
      </c>
      <c r="B345" s="24" t="s">
        <v>427</v>
      </c>
      <c r="C345" s="18" t="s">
        <v>246</v>
      </c>
      <c r="D345" s="40" t="s">
        <v>116</v>
      </c>
      <c r="E345" s="18"/>
      <c r="F345" s="18">
        <v>24</v>
      </c>
      <c r="G345" s="18" t="s">
        <v>247</v>
      </c>
      <c r="H345" s="18" t="s">
        <v>480</v>
      </c>
    </row>
    <row r="346" spans="1:10" ht="38.25" x14ac:dyDescent="0.25">
      <c r="A346" s="18" t="s">
        <v>428</v>
      </c>
      <c r="B346" s="24" t="s">
        <v>429</v>
      </c>
      <c r="C346" s="18" t="s">
        <v>246</v>
      </c>
      <c r="D346" s="40" t="s">
        <v>116</v>
      </c>
      <c r="E346" s="18"/>
      <c r="F346" s="18">
        <v>17</v>
      </c>
      <c r="G346" s="18" t="s">
        <v>247</v>
      </c>
      <c r="H346" s="18" t="s">
        <v>480</v>
      </c>
    </row>
    <row r="347" spans="1:10" ht="38.25" x14ac:dyDescent="0.25">
      <c r="A347" s="18" t="s">
        <v>430</v>
      </c>
      <c r="B347" s="24" t="s">
        <v>431</v>
      </c>
      <c r="C347" s="18" t="s">
        <v>246</v>
      </c>
      <c r="D347" s="40" t="s">
        <v>116</v>
      </c>
      <c r="E347" s="18"/>
      <c r="F347" s="18">
        <v>23.6</v>
      </c>
      <c r="G347" s="18" t="s">
        <v>247</v>
      </c>
      <c r="H347" s="18" t="s">
        <v>480</v>
      </c>
    </row>
    <row r="348" spans="1:10" ht="38.25" x14ac:dyDescent="0.25">
      <c r="A348" s="18" t="s">
        <v>432</v>
      </c>
      <c r="B348" s="24" t="s">
        <v>433</v>
      </c>
      <c r="C348" s="18" t="s">
        <v>246</v>
      </c>
      <c r="D348" s="40" t="s">
        <v>116</v>
      </c>
      <c r="E348" s="18"/>
      <c r="F348" s="18">
        <v>23.6</v>
      </c>
      <c r="G348" s="18" t="s">
        <v>247</v>
      </c>
      <c r="H348" s="18" t="s">
        <v>480</v>
      </c>
    </row>
    <row r="349" spans="1:10" ht="38.25" x14ac:dyDescent="0.25">
      <c r="A349" s="18" t="s">
        <v>434</v>
      </c>
      <c r="B349" s="24" t="s">
        <v>435</v>
      </c>
      <c r="C349" s="18" t="s">
        <v>246</v>
      </c>
      <c r="D349" s="40" t="s">
        <v>116</v>
      </c>
      <c r="E349" s="18"/>
      <c r="F349" s="18">
        <v>23.6</v>
      </c>
      <c r="G349" s="18" t="s">
        <v>247</v>
      </c>
      <c r="H349" s="18" t="s">
        <v>480</v>
      </c>
    </row>
    <row r="350" spans="1:10" ht="38.25" x14ac:dyDescent="0.25">
      <c r="A350" s="18" t="s">
        <v>436</v>
      </c>
      <c r="B350" s="24" t="s">
        <v>437</v>
      </c>
      <c r="C350" s="18" t="s">
        <v>246</v>
      </c>
      <c r="D350" s="40" t="s">
        <v>116</v>
      </c>
      <c r="E350" s="18"/>
      <c r="F350" s="18">
        <v>23.6</v>
      </c>
      <c r="G350" s="18" t="s">
        <v>247</v>
      </c>
      <c r="H350" s="18" t="s">
        <v>480</v>
      </c>
    </row>
    <row r="351" spans="1:10" ht="38.25" x14ac:dyDescent="0.25">
      <c r="A351" s="18" t="s">
        <v>438</v>
      </c>
      <c r="B351" s="24" t="s">
        <v>439</v>
      </c>
      <c r="C351" s="18" t="s">
        <v>246</v>
      </c>
      <c r="D351" s="40" t="s">
        <v>116</v>
      </c>
      <c r="E351" s="18"/>
      <c r="F351" s="18">
        <v>23.6</v>
      </c>
      <c r="G351" s="18" t="s">
        <v>247</v>
      </c>
      <c r="H351" s="18" t="s">
        <v>480</v>
      </c>
    </row>
    <row r="352" spans="1:10" ht="38.25" x14ac:dyDescent="0.25">
      <c r="A352" s="18" t="s">
        <v>440</v>
      </c>
      <c r="B352" s="24" t="s">
        <v>441</v>
      </c>
      <c r="C352" s="18" t="s">
        <v>246</v>
      </c>
      <c r="D352" s="40" t="s">
        <v>116</v>
      </c>
      <c r="E352" s="18"/>
      <c r="F352" s="18">
        <v>23.6</v>
      </c>
      <c r="G352" s="18" t="s">
        <v>247</v>
      </c>
      <c r="H352" s="18" t="s">
        <v>480</v>
      </c>
    </row>
    <row r="353" spans="1:12" ht="38.25" x14ac:dyDescent="0.25">
      <c r="A353" s="18" t="s">
        <v>442</v>
      </c>
      <c r="B353" s="24" t="s">
        <v>443</v>
      </c>
      <c r="C353" s="18" t="s">
        <v>246</v>
      </c>
      <c r="D353" s="40" t="s">
        <v>116</v>
      </c>
      <c r="E353" s="18"/>
      <c r="F353" s="18">
        <v>23.6</v>
      </c>
      <c r="G353" s="18" t="s">
        <v>247</v>
      </c>
      <c r="H353" s="18" t="s">
        <v>480</v>
      </c>
    </row>
    <row r="354" spans="1:12" ht="38.25" x14ac:dyDescent="0.25">
      <c r="A354" s="18" t="s">
        <v>444</v>
      </c>
      <c r="B354" s="24" t="s">
        <v>445</v>
      </c>
      <c r="C354" s="18" t="s">
        <v>246</v>
      </c>
      <c r="D354" s="40" t="s">
        <v>116</v>
      </c>
      <c r="E354" s="18"/>
      <c r="F354" s="18">
        <v>23.6</v>
      </c>
      <c r="G354" s="18" t="s">
        <v>247</v>
      </c>
      <c r="H354" s="18" t="s">
        <v>480</v>
      </c>
    </row>
    <row r="355" spans="1:12" ht="38.25" x14ac:dyDescent="0.25">
      <c r="A355" s="18" t="s">
        <v>446</v>
      </c>
      <c r="B355" s="24" t="s">
        <v>447</v>
      </c>
      <c r="C355" s="18" t="s">
        <v>246</v>
      </c>
      <c r="D355" s="40" t="s">
        <v>116</v>
      </c>
      <c r="E355" s="18"/>
      <c r="F355" s="18">
        <v>23.6</v>
      </c>
      <c r="G355" s="18" t="s">
        <v>247</v>
      </c>
      <c r="H355" s="18" t="s">
        <v>480</v>
      </c>
    </row>
    <row r="356" spans="1:12" ht="38.25" x14ac:dyDescent="0.25">
      <c r="A356" s="18" t="s">
        <v>448</v>
      </c>
      <c r="B356" s="24" t="s">
        <v>449</v>
      </c>
      <c r="C356" s="18" t="s">
        <v>246</v>
      </c>
      <c r="D356" s="40" t="s">
        <v>116</v>
      </c>
      <c r="E356" s="18"/>
      <c r="F356" s="18">
        <v>23.6</v>
      </c>
      <c r="G356" s="18" t="s">
        <v>247</v>
      </c>
      <c r="H356" s="18" t="s">
        <v>480</v>
      </c>
    </row>
    <row r="357" spans="1:12" ht="38.25" x14ac:dyDescent="0.25">
      <c r="A357" s="18" t="s">
        <v>450</v>
      </c>
      <c r="B357" s="24" t="s">
        <v>451</v>
      </c>
      <c r="C357" s="18" t="s">
        <v>246</v>
      </c>
      <c r="D357" s="40" t="s">
        <v>116</v>
      </c>
      <c r="E357" s="18"/>
      <c r="F357" s="18">
        <v>23.6</v>
      </c>
      <c r="G357" s="18" t="s">
        <v>247</v>
      </c>
      <c r="H357" s="18" t="s">
        <v>480</v>
      </c>
    </row>
    <row r="358" spans="1:12" ht="38.25" x14ac:dyDescent="0.25">
      <c r="A358" s="18" t="s">
        <v>452</v>
      </c>
      <c r="B358" s="24" t="s">
        <v>453</v>
      </c>
      <c r="C358" s="18" t="s">
        <v>246</v>
      </c>
      <c r="D358" s="40" t="s">
        <v>116</v>
      </c>
      <c r="E358" s="18"/>
      <c r="F358" s="18">
        <v>23.6</v>
      </c>
      <c r="G358" s="18" t="s">
        <v>247</v>
      </c>
      <c r="H358" s="18" t="s">
        <v>480</v>
      </c>
    </row>
    <row r="359" spans="1:12" ht="38.25" x14ac:dyDescent="0.25">
      <c r="A359" s="18" t="s">
        <v>454</v>
      </c>
      <c r="B359" s="24" t="s">
        <v>455</v>
      </c>
      <c r="C359" s="18" t="s">
        <v>246</v>
      </c>
      <c r="D359" s="40" t="s">
        <v>116</v>
      </c>
      <c r="E359" s="18"/>
      <c r="F359" s="18">
        <v>23.6</v>
      </c>
      <c r="G359" s="18" t="s">
        <v>247</v>
      </c>
      <c r="H359" s="18" t="s">
        <v>480</v>
      </c>
    </row>
    <row r="360" spans="1:12" ht="38.25" x14ac:dyDescent="0.25">
      <c r="A360" s="18" t="s">
        <v>456</v>
      </c>
      <c r="B360" s="24" t="s">
        <v>457</v>
      </c>
      <c r="C360" s="18" t="s">
        <v>246</v>
      </c>
      <c r="D360" s="40" t="s">
        <v>116</v>
      </c>
      <c r="E360" s="18"/>
      <c r="F360" s="18">
        <v>23.6</v>
      </c>
      <c r="G360" s="18" t="s">
        <v>247</v>
      </c>
      <c r="H360" s="18" t="s">
        <v>480</v>
      </c>
    </row>
    <row r="361" spans="1:12" ht="38.25" x14ac:dyDescent="0.25">
      <c r="A361" s="18" t="s">
        <v>458</v>
      </c>
      <c r="B361" s="36" t="s">
        <v>459</v>
      </c>
      <c r="C361" s="18" t="s">
        <v>246</v>
      </c>
      <c r="D361" s="40" t="s">
        <v>116</v>
      </c>
      <c r="E361" s="35"/>
      <c r="F361" s="18">
        <v>23.6</v>
      </c>
      <c r="G361" s="18" t="s">
        <v>247</v>
      </c>
      <c r="H361" s="82" t="s">
        <v>480</v>
      </c>
      <c r="I361" s="11"/>
      <c r="J361" s="6"/>
    </row>
    <row r="362" spans="1:12" ht="51" x14ac:dyDescent="0.25">
      <c r="A362" s="63"/>
      <c r="B362" s="65" t="s">
        <v>512</v>
      </c>
      <c r="C362" s="63" t="s">
        <v>21</v>
      </c>
      <c r="D362" s="63" t="s">
        <v>513</v>
      </c>
      <c r="E362" s="35"/>
      <c r="F362" s="63">
        <v>28.8</v>
      </c>
      <c r="G362" s="63" t="s">
        <v>76</v>
      </c>
      <c r="H362" s="82" t="s">
        <v>480</v>
      </c>
      <c r="I362" s="66"/>
      <c r="J362" s="6"/>
    </row>
    <row r="363" spans="1:12" s="71" customFormat="1" x14ac:dyDescent="0.25">
      <c r="A363" s="208"/>
      <c r="B363" s="206" t="s">
        <v>535</v>
      </c>
      <c r="C363" s="82" t="s">
        <v>21</v>
      </c>
      <c r="D363" s="82" t="s">
        <v>133</v>
      </c>
      <c r="E363" s="80"/>
      <c r="F363" s="67">
        <v>6</v>
      </c>
      <c r="G363" s="208" t="s">
        <v>247</v>
      </c>
      <c r="H363" s="208" t="s">
        <v>480</v>
      </c>
      <c r="I363" s="83"/>
      <c r="J363" s="6"/>
    </row>
    <row r="364" spans="1:12" s="71" customFormat="1" ht="25.5" x14ac:dyDescent="0.25">
      <c r="A364" s="209"/>
      <c r="B364" s="207"/>
      <c r="C364" s="82" t="s">
        <v>70</v>
      </c>
      <c r="D364" s="82" t="s">
        <v>116</v>
      </c>
      <c r="E364" s="80"/>
      <c r="F364" s="82">
        <v>6.5</v>
      </c>
      <c r="G364" s="209"/>
      <c r="H364" s="209"/>
      <c r="I364" s="83"/>
      <c r="J364" s="6"/>
    </row>
    <row r="365" spans="1:12" s="71" customFormat="1" ht="38.25" x14ac:dyDescent="0.25">
      <c r="A365" s="145"/>
      <c r="B365" s="144" t="s">
        <v>722</v>
      </c>
      <c r="C365" s="143" t="s">
        <v>70</v>
      </c>
      <c r="D365" s="143" t="s">
        <v>116</v>
      </c>
      <c r="E365" s="146"/>
      <c r="F365" s="143">
        <v>26</v>
      </c>
      <c r="G365" s="143" t="s">
        <v>247</v>
      </c>
      <c r="H365" s="143" t="s">
        <v>480</v>
      </c>
      <c r="I365" s="147"/>
      <c r="J365" s="6"/>
    </row>
    <row r="366" spans="1:12" s="71" customFormat="1" ht="25.5" x14ac:dyDescent="0.25">
      <c r="A366" s="145"/>
      <c r="B366" s="144" t="s">
        <v>723</v>
      </c>
      <c r="C366" s="143" t="s">
        <v>21</v>
      </c>
      <c r="D366" s="143" t="s">
        <v>666</v>
      </c>
      <c r="E366" s="146"/>
      <c r="F366" s="143">
        <v>20.5</v>
      </c>
      <c r="G366" s="143" t="s">
        <v>247</v>
      </c>
      <c r="H366" s="143" t="s">
        <v>480</v>
      </c>
      <c r="I366" s="147"/>
      <c r="J366" s="6"/>
    </row>
    <row r="367" spans="1:12" x14ac:dyDescent="0.25">
      <c r="A367" s="18" t="s">
        <v>460</v>
      </c>
      <c r="B367" s="166" t="s">
        <v>461</v>
      </c>
      <c r="C367" s="166"/>
      <c r="D367" s="166"/>
      <c r="E367" s="166"/>
      <c r="F367" s="166"/>
      <c r="G367" s="166"/>
      <c r="H367" s="166"/>
      <c r="I367" s="7"/>
      <c r="J367" s="7"/>
      <c r="K367" s="6"/>
      <c r="L367" s="6"/>
    </row>
    <row r="368" spans="1:12" ht="25.5" x14ac:dyDescent="0.25">
      <c r="A368" s="24" t="s">
        <v>462</v>
      </c>
      <c r="B368" s="24" t="s">
        <v>463</v>
      </c>
      <c r="C368" s="40" t="s">
        <v>70</v>
      </c>
      <c r="D368" s="18" t="s">
        <v>464</v>
      </c>
      <c r="E368" s="30"/>
      <c r="F368" s="31">
        <v>50</v>
      </c>
      <c r="G368" s="18" t="s">
        <v>247</v>
      </c>
      <c r="H368" s="18" t="s">
        <v>465</v>
      </c>
      <c r="I368" s="11"/>
      <c r="J368" s="6"/>
      <c r="K368" s="6"/>
      <c r="L368" s="6"/>
    </row>
    <row r="369" spans="1:12" ht="25.5" x14ac:dyDescent="0.25">
      <c r="A369" s="24" t="s">
        <v>466</v>
      </c>
      <c r="B369" s="24" t="s">
        <v>463</v>
      </c>
      <c r="C369" s="40" t="s">
        <v>467</v>
      </c>
      <c r="D369" s="18" t="s">
        <v>464</v>
      </c>
      <c r="E369" s="30"/>
      <c r="F369" s="31">
        <v>30</v>
      </c>
      <c r="G369" s="18" t="s">
        <v>247</v>
      </c>
      <c r="H369" s="18" t="s">
        <v>465</v>
      </c>
      <c r="I369" s="226"/>
      <c r="J369" s="226"/>
      <c r="K369" s="6"/>
      <c r="L369" s="6"/>
    </row>
    <row r="370" spans="1:12" ht="25.5" customHeight="1" x14ac:dyDescent="0.25">
      <c r="A370" s="24" t="s">
        <v>468</v>
      </c>
      <c r="B370" s="24" t="s">
        <v>469</v>
      </c>
      <c r="C370" s="40" t="s">
        <v>70</v>
      </c>
      <c r="D370" s="18" t="s">
        <v>464</v>
      </c>
      <c r="E370" s="30"/>
      <c r="F370" s="31">
        <v>50</v>
      </c>
      <c r="G370" s="18" t="s">
        <v>247</v>
      </c>
      <c r="H370" s="18" t="s">
        <v>465</v>
      </c>
      <c r="I370" s="226"/>
      <c r="J370" s="226"/>
      <c r="K370" s="6"/>
      <c r="L370" s="6"/>
    </row>
    <row r="371" spans="1:12" ht="25.5" x14ac:dyDescent="0.25">
      <c r="A371" s="24" t="s">
        <v>470</v>
      </c>
      <c r="B371" s="24" t="s">
        <v>469</v>
      </c>
      <c r="C371" s="40" t="s">
        <v>467</v>
      </c>
      <c r="D371" s="18" t="s">
        <v>464</v>
      </c>
      <c r="E371" s="30"/>
      <c r="F371" s="31">
        <v>30</v>
      </c>
      <c r="G371" s="18" t="s">
        <v>247</v>
      </c>
      <c r="H371" s="18" t="s">
        <v>465</v>
      </c>
      <c r="I371" s="226"/>
      <c r="J371" s="226"/>
      <c r="K371" s="6"/>
      <c r="L371" s="6"/>
    </row>
    <row r="372" spans="1:12" ht="25.5" x14ac:dyDescent="0.25">
      <c r="A372" s="24" t="s">
        <v>471</v>
      </c>
      <c r="B372" s="24" t="s">
        <v>472</v>
      </c>
      <c r="C372" s="40" t="s">
        <v>70</v>
      </c>
      <c r="D372" s="18" t="s">
        <v>464</v>
      </c>
      <c r="E372" s="30"/>
      <c r="F372" s="31">
        <v>50</v>
      </c>
      <c r="G372" s="18" t="s">
        <v>247</v>
      </c>
      <c r="H372" s="18" t="s">
        <v>465</v>
      </c>
      <c r="I372" s="226"/>
      <c r="J372" s="226"/>
      <c r="K372" s="6"/>
      <c r="L372" s="6"/>
    </row>
    <row r="373" spans="1:12" ht="25.5" x14ac:dyDescent="0.25">
      <c r="A373" s="24" t="s">
        <v>473</v>
      </c>
      <c r="B373" s="24" t="s">
        <v>472</v>
      </c>
      <c r="C373" s="40" t="s">
        <v>467</v>
      </c>
      <c r="D373" s="18" t="s">
        <v>464</v>
      </c>
      <c r="E373" s="30"/>
      <c r="F373" s="31">
        <v>30</v>
      </c>
      <c r="G373" s="18" t="s">
        <v>247</v>
      </c>
      <c r="H373" s="18" t="s">
        <v>465</v>
      </c>
      <c r="I373" s="226"/>
      <c r="J373" s="226"/>
      <c r="K373" s="6"/>
      <c r="L373" s="6"/>
    </row>
    <row r="374" spans="1:12" ht="25.5" x14ac:dyDescent="0.25">
      <c r="A374" s="24" t="s">
        <v>474</v>
      </c>
      <c r="B374" s="24" t="s">
        <v>475</v>
      </c>
      <c r="C374" s="40" t="s">
        <v>70</v>
      </c>
      <c r="D374" s="18" t="s">
        <v>464</v>
      </c>
      <c r="E374" s="30"/>
      <c r="F374" s="31">
        <v>50</v>
      </c>
      <c r="G374" s="18" t="s">
        <v>247</v>
      </c>
      <c r="H374" s="18" t="s">
        <v>465</v>
      </c>
      <c r="I374" s="226"/>
      <c r="J374" s="226"/>
      <c r="K374" s="6"/>
      <c r="L374" s="6"/>
    </row>
    <row r="375" spans="1:12" ht="25.5" x14ac:dyDescent="0.25">
      <c r="A375" s="24" t="s">
        <v>476</v>
      </c>
      <c r="B375" s="24" t="s">
        <v>475</v>
      </c>
      <c r="C375" s="40" t="s">
        <v>467</v>
      </c>
      <c r="D375" s="18" t="s">
        <v>464</v>
      </c>
      <c r="E375" s="30"/>
      <c r="F375" s="31">
        <v>30</v>
      </c>
      <c r="G375" s="18" t="s">
        <v>247</v>
      </c>
      <c r="H375" s="18" t="s">
        <v>465</v>
      </c>
      <c r="I375" s="226"/>
      <c r="J375" s="226"/>
      <c r="K375" s="6"/>
      <c r="L375" s="6"/>
    </row>
    <row r="376" spans="1:12" ht="25.5" x14ac:dyDescent="0.25">
      <c r="A376" s="24" t="s">
        <v>477</v>
      </c>
      <c r="B376" s="24" t="s">
        <v>478</v>
      </c>
      <c r="C376" s="40" t="s">
        <v>70</v>
      </c>
      <c r="D376" s="18" t="s">
        <v>464</v>
      </c>
      <c r="E376" s="30"/>
      <c r="F376" s="31">
        <v>50</v>
      </c>
      <c r="G376" s="18" t="s">
        <v>247</v>
      </c>
      <c r="H376" s="18" t="s">
        <v>465</v>
      </c>
      <c r="I376" s="226"/>
      <c r="J376" s="226"/>
      <c r="K376" s="6"/>
      <c r="L376" s="6"/>
    </row>
    <row r="377" spans="1:12" ht="25.5" x14ac:dyDescent="0.25">
      <c r="A377" s="24" t="s">
        <v>479</v>
      </c>
      <c r="B377" s="24" t="s">
        <v>478</v>
      </c>
      <c r="C377" s="40" t="s">
        <v>467</v>
      </c>
      <c r="D377" s="18" t="s">
        <v>464</v>
      </c>
      <c r="E377" s="30"/>
      <c r="F377" s="31">
        <v>30</v>
      </c>
      <c r="G377" s="18" t="s">
        <v>247</v>
      </c>
      <c r="H377" s="18" t="s">
        <v>465</v>
      </c>
      <c r="I377" s="226"/>
      <c r="J377" s="226"/>
      <c r="K377" s="6"/>
      <c r="L377" s="6"/>
    </row>
    <row r="378" spans="1:12" s="70" customFormat="1" ht="25.5" x14ac:dyDescent="0.25">
      <c r="A378" s="64"/>
      <c r="B378" s="64" t="s">
        <v>514</v>
      </c>
      <c r="C378" s="63" t="s">
        <v>70</v>
      </c>
      <c r="D378" s="63" t="s">
        <v>184</v>
      </c>
      <c r="E378" s="72"/>
      <c r="F378" s="67">
        <v>95</v>
      </c>
      <c r="G378" s="63" t="s">
        <v>247</v>
      </c>
      <c r="H378" s="63" t="s">
        <v>465</v>
      </c>
      <c r="I378" s="66"/>
      <c r="J378" s="66"/>
      <c r="K378" s="6"/>
      <c r="L378" s="6"/>
    </row>
    <row r="379" spans="1:12" s="70" customFormat="1" ht="25.5" x14ac:dyDescent="0.25">
      <c r="A379" s="64"/>
      <c r="B379" s="64" t="s">
        <v>515</v>
      </c>
      <c r="C379" s="63" t="s">
        <v>70</v>
      </c>
      <c r="D379" s="63" t="s">
        <v>522</v>
      </c>
      <c r="E379" s="72"/>
      <c r="F379" s="67">
        <v>100</v>
      </c>
      <c r="G379" s="63" t="s">
        <v>247</v>
      </c>
      <c r="H379" s="63" t="s">
        <v>465</v>
      </c>
      <c r="I379" s="66"/>
      <c r="J379" s="66"/>
      <c r="K379" s="6"/>
      <c r="L379" s="6"/>
    </row>
    <row r="380" spans="1:12" s="70" customFormat="1" ht="25.5" x14ac:dyDescent="0.25">
      <c r="A380" s="64"/>
      <c r="B380" s="64" t="s">
        <v>516</v>
      </c>
      <c r="C380" s="63" t="s">
        <v>70</v>
      </c>
      <c r="D380" s="63" t="s">
        <v>523</v>
      </c>
      <c r="E380" s="72"/>
      <c r="F380" s="67">
        <v>115</v>
      </c>
      <c r="G380" s="63" t="s">
        <v>247</v>
      </c>
      <c r="H380" s="63" t="s">
        <v>465</v>
      </c>
      <c r="I380" s="66"/>
      <c r="J380" s="66"/>
      <c r="K380" s="6"/>
      <c r="L380" s="6"/>
    </row>
    <row r="381" spans="1:12" s="70" customFormat="1" ht="25.5" x14ac:dyDescent="0.25">
      <c r="A381" s="208"/>
      <c r="B381" s="206" t="s">
        <v>517</v>
      </c>
      <c r="C381" s="63" t="s">
        <v>70</v>
      </c>
      <c r="D381" s="63" t="s">
        <v>524</v>
      </c>
      <c r="E381" s="72"/>
      <c r="F381" s="67">
        <v>130</v>
      </c>
      <c r="G381" s="63" t="s">
        <v>247</v>
      </c>
      <c r="H381" s="63" t="s">
        <v>465</v>
      </c>
      <c r="I381" s="66"/>
      <c r="J381" s="66"/>
      <c r="K381" s="6"/>
      <c r="L381" s="6"/>
    </row>
    <row r="382" spans="1:12" s="71" customFormat="1" ht="18.75" customHeight="1" x14ac:dyDescent="0.25">
      <c r="A382" s="209"/>
      <c r="B382" s="207"/>
      <c r="C382" s="149" t="s">
        <v>26</v>
      </c>
      <c r="D382" s="149" t="s">
        <v>184</v>
      </c>
      <c r="E382" s="72"/>
      <c r="F382" s="158">
        <v>45</v>
      </c>
      <c r="G382" s="149" t="s">
        <v>247</v>
      </c>
      <c r="H382" s="149" t="s">
        <v>465</v>
      </c>
      <c r="I382" s="153"/>
      <c r="J382" s="153"/>
      <c r="K382" s="6"/>
      <c r="L382" s="6"/>
    </row>
    <row r="383" spans="1:12" s="70" customFormat="1" ht="25.5" x14ac:dyDescent="0.25">
      <c r="A383" s="208"/>
      <c r="B383" s="206" t="s">
        <v>518</v>
      </c>
      <c r="C383" s="63" t="s">
        <v>70</v>
      </c>
      <c r="D383" s="63" t="s">
        <v>525</v>
      </c>
      <c r="E383" s="72"/>
      <c r="F383" s="67">
        <v>130</v>
      </c>
      <c r="G383" s="63" t="s">
        <v>247</v>
      </c>
      <c r="H383" s="63" t="s">
        <v>465</v>
      </c>
      <c r="I383" s="66"/>
      <c r="J383" s="66"/>
      <c r="K383" s="6"/>
      <c r="L383" s="6"/>
    </row>
    <row r="384" spans="1:12" s="71" customFormat="1" ht="19.5" customHeight="1" x14ac:dyDescent="0.25">
      <c r="A384" s="209"/>
      <c r="B384" s="207"/>
      <c r="C384" s="149" t="s">
        <v>26</v>
      </c>
      <c r="D384" s="149" t="s">
        <v>524</v>
      </c>
      <c r="E384" s="72"/>
      <c r="F384" s="158">
        <v>50</v>
      </c>
      <c r="G384" s="149" t="s">
        <v>247</v>
      </c>
      <c r="H384" s="149" t="s">
        <v>465</v>
      </c>
      <c r="I384" s="153"/>
      <c r="J384" s="153"/>
      <c r="K384" s="6"/>
      <c r="L384" s="6"/>
    </row>
    <row r="385" spans="1:12" s="70" customFormat="1" ht="25.5" x14ac:dyDescent="0.25">
      <c r="A385" s="208"/>
      <c r="B385" s="206" t="s">
        <v>519</v>
      </c>
      <c r="C385" s="63" t="s">
        <v>70</v>
      </c>
      <c r="D385" s="63" t="s">
        <v>526</v>
      </c>
      <c r="E385" s="72"/>
      <c r="F385" s="67">
        <v>135</v>
      </c>
      <c r="G385" s="63" t="s">
        <v>247</v>
      </c>
      <c r="H385" s="63" t="s">
        <v>465</v>
      </c>
      <c r="I385" s="66"/>
      <c r="J385" s="66"/>
      <c r="K385" s="6"/>
      <c r="L385" s="6"/>
    </row>
    <row r="386" spans="1:12" s="71" customFormat="1" ht="19.5" customHeight="1" x14ac:dyDescent="0.25">
      <c r="A386" s="209"/>
      <c r="B386" s="207"/>
      <c r="C386" s="149" t="s">
        <v>26</v>
      </c>
      <c r="D386" s="149" t="s">
        <v>524</v>
      </c>
      <c r="E386" s="72"/>
      <c r="F386" s="158">
        <v>50</v>
      </c>
      <c r="G386" s="149" t="s">
        <v>247</v>
      </c>
      <c r="H386" s="149" t="s">
        <v>465</v>
      </c>
      <c r="I386" s="153"/>
      <c r="J386" s="153"/>
      <c r="K386" s="6"/>
      <c r="L386" s="6"/>
    </row>
    <row r="387" spans="1:12" s="70" customFormat="1" ht="24" customHeight="1" x14ac:dyDescent="0.25">
      <c r="A387" s="64"/>
      <c r="B387" s="64" t="s">
        <v>520</v>
      </c>
      <c r="C387" s="63" t="s">
        <v>70</v>
      </c>
      <c r="D387" s="63" t="s">
        <v>184</v>
      </c>
      <c r="E387" s="72"/>
      <c r="F387" s="67">
        <v>95</v>
      </c>
      <c r="G387" s="63" t="s">
        <v>247</v>
      </c>
      <c r="H387" s="63" t="s">
        <v>465</v>
      </c>
      <c r="I387" s="66"/>
      <c r="J387" s="66"/>
      <c r="K387" s="6"/>
      <c r="L387" s="6"/>
    </row>
    <row r="388" spans="1:12" s="70" customFormat="1" ht="25.5" x14ac:dyDescent="0.25">
      <c r="A388" s="64"/>
      <c r="B388" s="64" t="s">
        <v>521</v>
      </c>
      <c r="C388" s="63" t="s">
        <v>70</v>
      </c>
      <c r="D388" s="63" t="s">
        <v>522</v>
      </c>
      <c r="E388" s="72"/>
      <c r="F388" s="67">
        <v>115</v>
      </c>
      <c r="G388" s="63" t="s">
        <v>247</v>
      </c>
      <c r="H388" s="63" t="s">
        <v>465</v>
      </c>
      <c r="I388" s="66"/>
      <c r="J388" s="66"/>
      <c r="K388" s="6"/>
      <c r="L388" s="6"/>
    </row>
    <row r="389" spans="1:12" s="71" customFormat="1" x14ac:dyDescent="0.25">
      <c r="A389" s="7"/>
      <c r="B389" s="7"/>
      <c r="C389" s="153"/>
      <c r="D389" s="153"/>
      <c r="E389" s="6"/>
      <c r="F389" s="159"/>
      <c r="G389" s="153"/>
      <c r="H389" s="153"/>
      <c r="I389" s="153"/>
      <c r="J389" s="153"/>
      <c r="K389" s="6"/>
      <c r="L389" s="6"/>
    </row>
    <row r="390" spans="1:12" ht="15.75" x14ac:dyDescent="0.25">
      <c r="A390" s="55" t="s">
        <v>499</v>
      </c>
    </row>
    <row r="391" spans="1:12" ht="15.75" x14ac:dyDescent="0.25">
      <c r="A391" s="54" t="s">
        <v>500</v>
      </c>
    </row>
    <row r="392" spans="1:12" ht="15.75" x14ac:dyDescent="0.25">
      <c r="A392" s="54" t="s">
        <v>501</v>
      </c>
    </row>
    <row r="393" spans="1:12" ht="15.75" x14ac:dyDescent="0.25">
      <c r="A393" s="54" t="s">
        <v>502</v>
      </c>
    </row>
    <row r="394" spans="1:12" ht="32.25" customHeight="1" x14ac:dyDescent="0.25">
      <c r="A394" s="204" t="s">
        <v>503</v>
      </c>
      <c r="B394" s="204"/>
      <c r="C394" s="204"/>
      <c r="D394" s="204"/>
      <c r="E394" s="204"/>
      <c r="F394" s="204"/>
      <c r="G394" s="204"/>
      <c r="H394" s="204"/>
    </row>
    <row r="395" spans="1:12" ht="15.75" x14ac:dyDescent="0.25">
      <c r="A395" s="54" t="s">
        <v>504</v>
      </c>
    </row>
    <row r="396" spans="1:12" ht="76.5" customHeight="1" x14ac:dyDescent="0.25">
      <c r="A396" s="203" t="s">
        <v>506</v>
      </c>
      <c r="B396" s="203"/>
      <c r="C396" s="203"/>
      <c r="D396" s="203"/>
      <c r="E396" s="203"/>
      <c r="F396" s="203"/>
      <c r="G396" s="203"/>
      <c r="H396" s="203"/>
    </row>
    <row r="397" spans="1:12" ht="15.75" x14ac:dyDescent="0.25">
      <c r="A397" s="54" t="s">
        <v>505</v>
      </c>
    </row>
    <row r="398" spans="1:12" ht="100.5" customHeight="1" x14ac:dyDescent="0.25">
      <c r="A398" s="204" t="s">
        <v>508</v>
      </c>
      <c r="B398" s="204"/>
      <c r="C398" s="204"/>
      <c r="D398" s="204"/>
      <c r="E398" s="204"/>
      <c r="F398" s="204"/>
      <c r="G398" s="204"/>
      <c r="H398" s="204"/>
    </row>
  </sheetData>
  <mergeCells count="275">
    <mergeCell ref="A211:A217"/>
    <mergeCell ref="B211:B217"/>
    <mergeCell ref="B385:B386"/>
    <mergeCell ref="A385:A386"/>
    <mergeCell ref="B381:B382"/>
    <mergeCell ref="A381:A382"/>
    <mergeCell ref="B383:B384"/>
    <mergeCell ref="A383:A384"/>
    <mergeCell ref="A363:A364"/>
    <mergeCell ref="A251:A252"/>
    <mergeCell ref="B251:B252"/>
    <mergeCell ref="B367:H367"/>
    <mergeCell ref="H211:H216"/>
    <mergeCell ref="A218:A222"/>
    <mergeCell ref="G218:G222"/>
    <mergeCell ref="B226:B227"/>
    <mergeCell ref="A226:A227"/>
    <mergeCell ref="G226:G227"/>
    <mergeCell ref="B230:H230"/>
    <mergeCell ref="B231:H231"/>
    <mergeCell ref="B232:H232"/>
    <mergeCell ref="H251:H252"/>
    <mergeCell ref="H218:H222"/>
    <mergeCell ref="B228:H228"/>
    <mergeCell ref="A204:A207"/>
    <mergeCell ref="G204:G207"/>
    <mergeCell ref="B194:F194"/>
    <mergeCell ref="B190:F190"/>
    <mergeCell ref="B107:B108"/>
    <mergeCell ref="G211:G216"/>
    <mergeCell ref="G165:G166"/>
    <mergeCell ref="H153:H155"/>
    <mergeCell ref="G153:G155"/>
    <mergeCell ref="C153:C155"/>
    <mergeCell ref="B153:B155"/>
    <mergeCell ref="A119:A120"/>
    <mergeCell ref="B119:B120"/>
    <mergeCell ref="H119:H120"/>
    <mergeCell ref="H113:H114"/>
    <mergeCell ref="A208:A210"/>
    <mergeCell ref="H204:H207"/>
    <mergeCell ref="H208:H209"/>
    <mergeCell ref="H195:H197"/>
    <mergeCell ref="G195:G197"/>
    <mergeCell ref="B204:B207"/>
    <mergeCell ref="B208:B210"/>
    <mergeCell ref="C140:C141"/>
    <mergeCell ref="D140:D141"/>
    <mergeCell ref="A98:A99"/>
    <mergeCell ref="B98:B99"/>
    <mergeCell ref="B198:B200"/>
    <mergeCell ref="A198:A200"/>
    <mergeCell ref="G198:G200"/>
    <mergeCell ref="H198:H200"/>
    <mergeCell ref="H165:H166"/>
    <mergeCell ref="B188:H188"/>
    <mergeCell ref="B189:H189"/>
    <mergeCell ref="B195:B197"/>
    <mergeCell ref="H148:H149"/>
    <mergeCell ref="E153:E155"/>
    <mergeCell ref="A153:A155"/>
    <mergeCell ref="A148:A149"/>
    <mergeCell ref="B148:B149"/>
    <mergeCell ref="C146:C147"/>
    <mergeCell ref="E146:E147"/>
    <mergeCell ref="E144:E145"/>
    <mergeCell ref="G144:G145"/>
    <mergeCell ref="C142:C143"/>
    <mergeCell ref="I321:J321"/>
    <mergeCell ref="I318:J318"/>
    <mergeCell ref="I319:J319"/>
    <mergeCell ref="I317:J317"/>
    <mergeCell ref="C251:C252"/>
    <mergeCell ref="E251:E252"/>
    <mergeCell ref="F251:F252"/>
    <mergeCell ref="G251:G252"/>
    <mergeCell ref="B218:B222"/>
    <mergeCell ref="H226:H227"/>
    <mergeCell ref="I320:J320"/>
    <mergeCell ref="I376:J376"/>
    <mergeCell ref="I324:J324"/>
    <mergeCell ref="I325:J325"/>
    <mergeCell ref="I322:J322"/>
    <mergeCell ref="I323:J323"/>
    <mergeCell ref="I377:J377"/>
    <mergeCell ref="I373:J373"/>
    <mergeCell ref="I374:J374"/>
    <mergeCell ref="I375:J375"/>
    <mergeCell ref="I370:J370"/>
    <mergeCell ref="I371:J371"/>
    <mergeCell ref="I372:J372"/>
    <mergeCell ref="I369:J369"/>
    <mergeCell ref="I329:J329"/>
    <mergeCell ref="I337:J337"/>
    <mergeCell ref="I335:J335"/>
    <mergeCell ref="I336:J336"/>
    <mergeCell ref="I334:J334"/>
    <mergeCell ref="I333:J333"/>
    <mergeCell ref="I331:J331"/>
    <mergeCell ref="I332:J332"/>
    <mergeCell ref="I330:J330"/>
    <mergeCell ref="E148:E149"/>
    <mergeCell ref="G148:G149"/>
    <mergeCell ref="F140:F141"/>
    <mergeCell ref="G140:G141"/>
    <mergeCell ref="G117:G118"/>
    <mergeCell ref="E150:E152"/>
    <mergeCell ref="A6:H6"/>
    <mergeCell ref="A7:H7"/>
    <mergeCell ref="B18:B19"/>
    <mergeCell ref="A18:A19"/>
    <mergeCell ref="G18:G19"/>
    <mergeCell ref="B21:B22"/>
    <mergeCell ref="A21:A22"/>
    <mergeCell ref="G21:G22"/>
    <mergeCell ref="B15:F15"/>
    <mergeCell ref="A13:B13"/>
    <mergeCell ref="E13:F13"/>
    <mergeCell ref="H13:H14"/>
    <mergeCell ref="B16:H16"/>
    <mergeCell ref="H18:H19"/>
    <mergeCell ref="H21:H22"/>
    <mergeCell ref="C13:C14"/>
    <mergeCell ref="A74:A81"/>
    <mergeCell ref="B79:B81"/>
    <mergeCell ref="A10:H10"/>
    <mergeCell ref="G13:G14"/>
    <mergeCell ref="H115:H116"/>
    <mergeCell ref="H117:H118"/>
    <mergeCell ref="B38:H38"/>
    <mergeCell ref="E34:E36"/>
    <mergeCell ref="B67:B69"/>
    <mergeCell ref="B86:B89"/>
    <mergeCell ref="C86:C88"/>
    <mergeCell ref="D86:D88"/>
    <mergeCell ref="H48:H50"/>
    <mergeCell ref="H53:H58"/>
    <mergeCell ref="H86:H89"/>
    <mergeCell ref="H105:H106"/>
    <mergeCell ref="H107:H108"/>
    <mergeCell ref="H109:H110"/>
    <mergeCell ref="B75:B77"/>
    <mergeCell ref="F23:F24"/>
    <mergeCell ref="B27:H27"/>
    <mergeCell ref="B29:B30"/>
    <mergeCell ref="F34:F36"/>
    <mergeCell ref="G29:G30"/>
    <mergeCell ref="B31:B32"/>
    <mergeCell ref="B53:B55"/>
    <mergeCell ref="B103:B104"/>
    <mergeCell ref="G103:G104"/>
    <mergeCell ref="B92:B93"/>
    <mergeCell ref="B82:H82"/>
    <mergeCell ref="B84:H84"/>
    <mergeCell ref="B102:H102"/>
    <mergeCell ref="E23:E24"/>
    <mergeCell ref="B48:B49"/>
    <mergeCell ref="H31:H32"/>
    <mergeCell ref="H29:H30"/>
    <mergeCell ref="H92:H93"/>
    <mergeCell ref="H103:H104"/>
    <mergeCell ref="G23:G24"/>
    <mergeCell ref="H23:H24"/>
    <mergeCell ref="H34:H36"/>
    <mergeCell ref="H74:H81"/>
    <mergeCell ref="H138:H139"/>
    <mergeCell ref="H140:H141"/>
    <mergeCell ref="H142:H143"/>
    <mergeCell ref="H144:H145"/>
    <mergeCell ref="A146:A147"/>
    <mergeCell ref="B146:B147"/>
    <mergeCell ref="E142:E143"/>
    <mergeCell ref="F142:F143"/>
    <mergeCell ref="G142:G143"/>
    <mergeCell ref="E138:E139"/>
    <mergeCell ref="F138:F139"/>
    <mergeCell ref="G138:G139"/>
    <mergeCell ref="D142:D143"/>
    <mergeCell ref="E140:E141"/>
    <mergeCell ref="B121:H121"/>
    <mergeCell ref="A396:H396"/>
    <mergeCell ref="A398:H398"/>
    <mergeCell ref="A163:H163"/>
    <mergeCell ref="B363:B364"/>
    <mergeCell ref="G363:G364"/>
    <mergeCell ref="H363:H364"/>
    <mergeCell ref="G150:G152"/>
    <mergeCell ref="H150:H152"/>
    <mergeCell ref="A394:H394"/>
    <mergeCell ref="G208:G209"/>
    <mergeCell ref="B167:H167"/>
    <mergeCell ref="B174:H174"/>
    <mergeCell ref="B178:H178"/>
    <mergeCell ref="A184:H184"/>
    <mergeCell ref="A186:B186"/>
    <mergeCell ref="C186:C187"/>
    <mergeCell ref="E186:F186"/>
    <mergeCell ref="G186:G187"/>
    <mergeCell ref="H186:H187"/>
    <mergeCell ref="A165:B165"/>
    <mergeCell ref="C165:C166"/>
    <mergeCell ref="E165:F165"/>
    <mergeCell ref="A195:A197"/>
    <mergeCell ref="A1:H1"/>
    <mergeCell ref="A2:H2"/>
    <mergeCell ref="A3:H3"/>
    <mergeCell ref="G146:G147"/>
    <mergeCell ref="H146:H147"/>
    <mergeCell ref="A144:A145"/>
    <mergeCell ref="B144:B145"/>
    <mergeCell ref="A31:A32"/>
    <mergeCell ref="G31:G32"/>
    <mergeCell ref="B113:B114"/>
    <mergeCell ref="G68:G69"/>
    <mergeCell ref="B71:B72"/>
    <mergeCell ref="G34:G36"/>
    <mergeCell ref="A34:A36"/>
    <mergeCell ref="B34:B36"/>
    <mergeCell ref="C34:C36"/>
    <mergeCell ref="A4:H4"/>
    <mergeCell ref="D119:D120"/>
    <mergeCell ref="E119:E120"/>
    <mergeCell ref="F119:F120"/>
    <mergeCell ref="G119:G120"/>
    <mergeCell ref="C119:C120"/>
    <mergeCell ref="A109:A110"/>
    <mergeCell ref="A48:A50"/>
    <mergeCell ref="A23:A24"/>
    <mergeCell ref="B23:B24"/>
    <mergeCell ref="C23:C24"/>
    <mergeCell ref="D23:D24"/>
    <mergeCell ref="C144:C145"/>
    <mergeCell ref="B150:B152"/>
    <mergeCell ref="C150:C152"/>
    <mergeCell ref="D34:D36"/>
    <mergeCell ref="A150:A152"/>
    <mergeCell ref="C148:C149"/>
    <mergeCell ref="A142:A143"/>
    <mergeCell ref="A117:A118"/>
    <mergeCell ref="A140:A141"/>
    <mergeCell ref="A138:A139"/>
    <mergeCell ref="C138:C139"/>
    <mergeCell ref="D138:D139"/>
    <mergeCell ref="A95:A96"/>
    <mergeCell ref="B95:B96"/>
    <mergeCell ref="B117:B118"/>
    <mergeCell ref="B105:B106"/>
    <mergeCell ref="A29:A30"/>
    <mergeCell ref="A107:A108"/>
    <mergeCell ref="B37:H37"/>
    <mergeCell ref="A105:A106"/>
    <mergeCell ref="A53:A58"/>
    <mergeCell ref="A115:A116"/>
    <mergeCell ref="G115:G116"/>
    <mergeCell ref="B111:B112"/>
    <mergeCell ref="G111:G112"/>
    <mergeCell ref="A111:A112"/>
    <mergeCell ref="A61:A64"/>
    <mergeCell ref="A66:A73"/>
    <mergeCell ref="H61:H64"/>
    <mergeCell ref="H66:H73"/>
    <mergeCell ref="G53:G54"/>
    <mergeCell ref="B61:B63"/>
    <mergeCell ref="B115:B116"/>
    <mergeCell ref="G113:G114"/>
    <mergeCell ref="A113:A114"/>
    <mergeCell ref="A92:A93"/>
    <mergeCell ref="A103:A104"/>
    <mergeCell ref="B109:B110"/>
    <mergeCell ref="G109:G110"/>
    <mergeCell ref="G105:G106"/>
    <mergeCell ref="H95:H96"/>
    <mergeCell ref="G107:G108"/>
    <mergeCell ref="A86:A89"/>
    <mergeCell ref="H111:H112"/>
  </mergeCells>
  <printOptions horizontalCentered="1"/>
  <pageMargins left="0.78740157480314965" right="0.70866141732283472" top="1.1811023622047245" bottom="0.39370078740157483" header="0.31496062992125984" footer="0.31496062992125984"/>
  <pageSetup paperSize="9" scale="91" firstPageNumber="2" orientation="landscape" useFirstPageNumber="1" r:id="rId1"/>
  <headerFooter differentFirst="1">
    <oddHeader>&amp;C&amp;"Times New Roman,обычный"&amp;14&amp;P</oddHeader>
    <firstHeader>&amp;C&amp;"Times New Roman,обычный"&amp;14&amp;P</firstHeader>
  </headerFooter>
  <rowBreaks count="6" manualBreakCount="6">
    <brk id="97" max="7" man="1"/>
    <brk id="162" max="7" man="1"/>
    <brk id="183" max="7" man="1"/>
    <brk id="229" max="7" man="1"/>
    <brk id="366" max="7" man="1"/>
    <brk id="389" max="7" man="1"/>
  </rowBreaks>
  <colBreaks count="1" manualBreakCount="1"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view="pageBreakPreview" topLeftCell="A106" zoomScale="110" zoomScaleNormal="80" zoomScaleSheetLayoutView="110" workbookViewId="0">
      <selection activeCell="E129" sqref="E129"/>
    </sheetView>
  </sheetViews>
  <sheetFormatPr defaultRowHeight="12.75" x14ac:dyDescent="0.2"/>
  <cols>
    <col min="1" max="1" width="9.42578125" style="121" customWidth="1"/>
    <col min="2" max="2" width="11.28515625" style="121" customWidth="1"/>
    <col min="3" max="3" width="25.140625" style="121" customWidth="1"/>
    <col min="4" max="4" width="10.140625" style="121" customWidth="1"/>
    <col min="5" max="5" width="11.28515625" style="121" customWidth="1"/>
    <col min="6" max="6" width="7.85546875" style="121" customWidth="1"/>
    <col min="7" max="7" width="8.140625" style="121" customWidth="1"/>
    <col min="8" max="8" width="15.5703125" style="121" customWidth="1"/>
    <col min="9" max="9" width="37.42578125" style="121" customWidth="1"/>
    <col min="10" max="16384" width="9.140625" style="121"/>
  </cols>
  <sheetData>
    <row r="1" spans="1:11" s="119" customFormat="1" ht="18.75" x14ac:dyDescent="0.3">
      <c r="A1" s="221" t="s">
        <v>549</v>
      </c>
      <c r="B1" s="221"/>
      <c r="C1" s="221"/>
      <c r="D1" s="221"/>
      <c r="E1" s="221"/>
      <c r="F1" s="221"/>
      <c r="G1" s="221"/>
      <c r="H1" s="221"/>
      <c r="I1" s="221"/>
    </row>
    <row r="2" spans="1:11" s="119" customFormat="1" ht="18.75" x14ac:dyDescent="0.3">
      <c r="A2" s="221" t="s">
        <v>2</v>
      </c>
      <c r="B2" s="221"/>
      <c r="C2" s="221"/>
      <c r="D2" s="221"/>
      <c r="E2" s="221"/>
      <c r="F2" s="221"/>
      <c r="G2" s="221"/>
      <c r="H2" s="221"/>
      <c r="I2" s="221"/>
    </row>
    <row r="3" spans="1:11" s="119" customFormat="1" ht="18.75" x14ac:dyDescent="0.3">
      <c r="A3" s="235" t="s">
        <v>555</v>
      </c>
      <c r="B3" s="235"/>
      <c r="C3" s="235"/>
      <c r="D3" s="235"/>
      <c r="E3" s="235"/>
      <c r="F3" s="235"/>
      <c r="G3" s="235"/>
      <c r="H3" s="235"/>
      <c r="I3" s="235"/>
    </row>
    <row r="4" spans="1:11" s="119" customFormat="1" ht="18.75" x14ac:dyDescent="0.3">
      <c r="A4" s="120"/>
      <c r="B4" s="120"/>
      <c r="C4" s="120"/>
      <c r="D4" s="120"/>
      <c r="E4" s="120"/>
      <c r="F4" s="120"/>
      <c r="G4" s="120"/>
      <c r="H4" s="120"/>
      <c r="I4" s="120"/>
    </row>
    <row r="5" spans="1:11" s="119" customFormat="1" ht="18.75" x14ac:dyDescent="0.3">
      <c r="A5" s="205" t="s">
        <v>4</v>
      </c>
      <c r="B5" s="205"/>
      <c r="C5" s="205"/>
      <c r="D5" s="205"/>
      <c r="E5" s="205"/>
      <c r="F5" s="205"/>
      <c r="G5" s="205"/>
      <c r="H5" s="205"/>
      <c r="I5" s="205"/>
    </row>
    <row r="6" spans="1:11" s="119" customFormat="1" ht="15.75" customHeight="1" x14ac:dyDescent="0.3">
      <c r="A6" s="111"/>
      <c r="B6" s="111"/>
      <c r="C6" s="111"/>
      <c r="D6" s="111"/>
      <c r="E6" s="111"/>
      <c r="F6" s="111"/>
      <c r="G6" s="111"/>
      <c r="H6" s="111"/>
      <c r="I6" s="111"/>
    </row>
    <row r="7" spans="1:11" ht="38.25" x14ac:dyDescent="0.2">
      <c r="A7" s="216" t="s">
        <v>491</v>
      </c>
      <c r="B7" s="236"/>
      <c r="C7" s="236"/>
      <c r="D7" s="216" t="s">
        <v>5</v>
      </c>
      <c r="E7" s="109" t="s">
        <v>6</v>
      </c>
      <c r="F7" s="216" t="s">
        <v>8</v>
      </c>
      <c r="G7" s="216"/>
      <c r="H7" s="216" t="s">
        <v>9</v>
      </c>
      <c r="I7" s="224" t="s">
        <v>556</v>
      </c>
      <c r="K7" s="4"/>
    </row>
    <row r="8" spans="1:11" ht="38.25" x14ac:dyDescent="0.2">
      <c r="A8" s="109" t="s">
        <v>13</v>
      </c>
      <c r="B8" s="216" t="s">
        <v>14</v>
      </c>
      <c r="C8" s="216"/>
      <c r="D8" s="216"/>
      <c r="E8" s="109" t="s">
        <v>7</v>
      </c>
      <c r="F8" s="109" t="s">
        <v>11</v>
      </c>
      <c r="G8" s="109" t="s">
        <v>12</v>
      </c>
      <c r="H8" s="216"/>
      <c r="I8" s="225"/>
      <c r="K8" s="4"/>
    </row>
    <row r="9" spans="1:11" ht="22.5" customHeight="1" x14ac:dyDescent="0.2">
      <c r="A9" s="122" t="s">
        <v>15</v>
      </c>
      <c r="B9" s="240" t="s">
        <v>16</v>
      </c>
      <c r="C9" s="240"/>
      <c r="D9" s="240"/>
      <c r="E9" s="240"/>
      <c r="F9" s="240"/>
      <c r="G9" s="240"/>
      <c r="H9" s="240"/>
      <c r="I9" s="240"/>
    </row>
    <row r="10" spans="1:11" ht="22.5" customHeight="1" x14ac:dyDescent="0.2">
      <c r="A10" s="105" t="s">
        <v>18</v>
      </c>
      <c r="B10" s="166" t="s">
        <v>19</v>
      </c>
      <c r="C10" s="166"/>
      <c r="D10" s="166"/>
      <c r="E10" s="166"/>
      <c r="F10" s="166"/>
      <c r="G10" s="166"/>
      <c r="H10" s="166"/>
      <c r="I10" s="166"/>
    </row>
    <row r="11" spans="1:11" ht="33" customHeight="1" x14ac:dyDescent="0.2">
      <c r="A11" s="94" t="s">
        <v>557</v>
      </c>
      <c r="B11" s="239" t="s">
        <v>558</v>
      </c>
      <c r="C11" s="238"/>
      <c r="D11" s="107" t="s">
        <v>21</v>
      </c>
      <c r="E11" s="107" t="s">
        <v>554</v>
      </c>
      <c r="F11" s="107">
        <v>24.3</v>
      </c>
      <c r="G11" s="107">
        <v>194.4</v>
      </c>
      <c r="H11" s="107" t="s">
        <v>559</v>
      </c>
      <c r="I11" s="107" t="s">
        <v>24</v>
      </c>
      <c r="K11" s="121">
        <f>F11/22.9</f>
        <v>1.0611353711790394</v>
      </c>
    </row>
    <row r="12" spans="1:11" ht="33" customHeight="1" x14ac:dyDescent="0.2">
      <c r="A12" s="94" t="s">
        <v>560</v>
      </c>
      <c r="B12" s="239" t="s">
        <v>20</v>
      </c>
      <c r="C12" s="238"/>
      <c r="D12" s="107" t="s">
        <v>21</v>
      </c>
      <c r="E12" s="107" t="s">
        <v>554</v>
      </c>
      <c r="F12" s="107">
        <v>24.3</v>
      </c>
      <c r="G12" s="107">
        <v>194.4</v>
      </c>
      <c r="H12" s="107" t="s">
        <v>559</v>
      </c>
      <c r="I12" s="107" t="s">
        <v>24</v>
      </c>
    </row>
    <row r="13" spans="1:11" ht="33" customHeight="1" x14ac:dyDescent="0.2">
      <c r="A13" s="94" t="s">
        <v>561</v>
      </c>
      <c r="B13" s="239" t="s">
        <v>25</v>
      </c>
      <c r="C13" s="238"/>
      <c r="D13" s="107" t="s">
        <v>21</v>
      </c>
      <c r="E13" s="107" t="s">
        <v>554</v>
      </c>
      <c r="F13" s="107">
        <v>24.3</v>
      </c>
      <c r="G13" s="107">
        <v>194.4</v>
      </c>
      <c r="H13" s="107" t="s">
        <v>559</v>
      </c>
      <c r="I13" s="107" t="s">
        <v>24</v>
      </c>
    </row>
    <row r="14" spans="1:11" ht="33" customHeight="1" x14ac:dyDescent="0.2">
      <c r="A14" s="94" t="s">
        <v>562</v>
      </c>
      <c r="B14" s="239" t="s">
        <v>553</v>
      </c>
      <c r="C14" s="238"/>
      <c r="D14" s="107" t="s">
        <v>21</v>
      </c>
      <c r="E14" s="107" t="s">
        <v>554</v>
      </c>
      <c r="F14" s="107">
        <v>24.3</v>
      </c>
      <c r="G14" s="107">
        <v>194.4</v>
      </c>
      <c r="H14" s="107" t="s">
        <v>559</v>
      </c>
      <c r="I14" s="107" t="s">
        <v>24</v>
      </c>
    </row>
    <row r="15" spans="1:11" ht="33" customHeight="1" x14ac:dyDescent="0.2">
      <c r="A15" s="94" t="s">
        <v>563</v>
      </c>
      <c r="B15" s="237" t="s">
        <v>564</v>
      </c>
      <c r="C15" s="238"/>
      <c r="D15" s="107" t="s">
        <v>21</v>
      </c>
      <c r="E15" s="107" t="s">
        <v>554</v>
      </c>
      <c r="F15" s="107">
        <v>26.1</v>
      </c>
      <c r="G15" s="107">
        <v>208.8</v>
      </c>
      <c r="H15" s="107" t="s">
        <v>559</v>
      </c>
      <c r="I15" s="107" t="s">
        <v>24</v>
      </c>
    </row>
    <row r="16" spans="1:11" ht="33" customHeight="1" x14ac:dyDescent="0.2">
      <c r="A16" s="94" t="s">
        <v>565</v>
      </c>
      <c r="B16" s="239" t="s">
        <v>566</v>
      </c>
      <c r="C16" s="238"/>
      <c r="D16" s="107" t="s">
        <v>21</v>
      </c>
      <c r="E16" s="107" t="s">
        <v>567</v>
      </c>
      <c r="F16" s="107">
        <v>23.1</v>
      </c>
      <c r="G16" s="107">
        <v>161.69999999999999</v>
      </c>
      <c r="H16" s="107" t="s">
        <v>559</v>
      </c>
      <c r="I16" s="107" t="s">
        <v>24</v>
      </c>
    </row>
    <row r="17" spans="1:9" ht="33" customHeight="1" x14ac:dyDescent="0.2">
      <c r="A17" s="94" t="s">
        <v>568</v>
      </c>
      <c r="B17" s="237" t="s">
        <v>28</v>
      </c>
      <c r="C17" s="238"/>
      <c r="D17" s="107" t="s">
        <v>21</v>
      </c>
      <c r="E17" s="107" t="s">
        <v>567</v>
      </c>
      <c r="F17" s="107">
        <v>23.1</v>
      </c>
      <c r="G17" s="107">
        <v>161.69999999999999</v>
      </c>
      <c r="H17" s="107" t="s">
        <v>559</v>
      </c>
      <c r="I17" s="107" t="s">
        <v>24</v>
      </c>
    </row>
    <row r="18" spans="1:9" ht="33" customHeight="1" x14ac:dyDescent="0.2">
      <c r="A18" s="94" t="s">
        <v>569</v>
      </c>
      <c r="B18" s="237" t="s">
        <v>31</v>
      </c>
      <c r="C18" s="238"/>
      <c r="D18" s="107" t="s">
        <v>21</v>
      </c>
      <c r="E18" s="107" t="s">
        <v>567</v>
      </c>
      <c r="F18" s="107">
        <v>23.1</v>
      </c>
      <c r="G18" s="107">
        <v>161.69999999999999</v>
      </c>
      <c r="H18" s="107" t="s">
        <v>559</v>
      </c>
      <c r="I18" s="107" t="s">
        <v>24</v>
      </c>
    </row>
    <row r="19" spans="1:9" ht="33" customHeight="1" x14ac:dyDescent="0.2">
      <c r="A19" s="94" t="s">
        <v>570</v>
      </c>
      <c r="B19" s="237" t="s">
        <v>552</v>
      </c>
      <c r="C19" s="238"/>
      <c r="D19" s="107" t="s">
        <v>21</v>
      </c>
      <c r="E19" s="107" t="s">
        <v>567</v>
      </c>
      <c r="F19" s="107">
        <v>23.1</v>
      </c>
      <c r="G19" s="107">
        <v>161.69999999999999</v>
      </c>
      <c r="H19" s="107" t="s">
        <v>559</v>
      </c>
      <c r="I19" s="107" t="s">
        <v>24</v>
      </c>
    </row>
    <row r="20" spans="1:9" ht="33" customHeight="1" x14ac:dyDescent="0.2">
      <c r="A20" s="94" t="s">
        <v>571</v>
      </c>
      <c r="B20" s="239" t="s">
        <v>572</v>
      </c>
      <c r="C20" s="238"/>
      <c r="D20" s="107" t="s">
        <v>21</v>
      </c>
      <c r="E20" s="107" t="s">
        <v>573</v>
      </c>
      <c r="F20" s="112">
        <v>21</v>
      </c>
      <c r="G20" s="112">
        <v>126</v>
      </c>
      <c r="H20" s="107" t="s">
        <v>559</v>
      </c>
      <c r="I20" s="107" t="s">
        <v>24</v>
      </c>
    </row>
    <row r="21" spans="1:9" ht="25.5" customHeight="1" x14ac:dyDescent="0.2">
      <c r="A21" s="106" t="s">
        <v>35</v>
      </c>
      <c r="B21" s="166" t="s">
        <v>36</v>
      </c>
      <c r="C21" s="166"/>
      <c r="D21" s="166"/>
      <c r="E21" s="166"/>
      <c r="F21" s="166"/>
      <c r="G21" s="166"/>
      <c r="H21" s="166"/>
      <c r="I21" s="166"/>
    </row>
    <row r="22" spans="1:9" ht="25.5" customHeight="1" x14ac:dyDescent="0.2">
      <c r="A22" s="241" t="s">
        <v>557</v>
      </c>
      <c r="B22" s="243" t="s">
        <v>558</v>
      </c>
      <c r="C22" s="244"/>
      <c r="D22" s="107" t="s">
        <v>21</v>
      </c>
      <c r="E22" s="107" t="s">
        <v>573</v>
      </c>
      <c r="F22" s="107">
        <v>24.3</v>
      </c>
      <c r="G22" s="107">
        <v>145.80000000000001</v>
      </c>
      <c r="H22" s="208" t="s">
        <v>559</v>
      </c>
      <c r="I22" s="208" t="s">
        <v>24</v>
      </c>
    </row>
    <row r="23" spans="1:9" ht="25.5" customHeight="1" x14ac:dyDescent="0.2">
      <c r="A23" s="242"/>
      <c r="B23" s="245"/>
      <c r="C23" s="246"/>
      <c r="D23" s="107" t="s">
        <v>26</v>
      </c>
      <c r="E23" s="107" t="s">
        <v>554</v>
      </c>
      <c r="F23" s="107">
        <v>16.7</v>
      </c>
      <c r="G23" s="107">
        <v>133.6</v>
      </c>
      <c r="H23" s="209"/>
      <c r="I23" s="209"/>
    </row>
    <row r="24" spans="1:9" ht="25.5" customHeight="1" x14ac:dyDescent="0.2">
      <c r="A24" s="241" t="s">
        <v>560</v>
      </c>
      <c r="B24" s="243" t="s">
        <v>20</v>
      </c>
      <c r="C24" s="244"/>
      <c r="D24" s="107" t="s">
        <v>21</v>
      </c>
      <c r="E24" s="107" t="s">
        <v>573</v>
      </c>
      <c r="F24" s="107">
        <v>24.3</v>
      </c>
      <c r="G24" s="107">
        <v>145.80000000000001</v>
      </c>
      <c r="H24" s="208" t="s">
        <v>559</v>
      </c>
      <c r="I24" s="208" t="s">
        <v>24</v>
      </c>
    </row>
    <row r="25" spans="1:9" ht="25.5" customHeight="1" x14ac:dyDescent="0.2">
      <c r="A25" s="242"/>
      <c r="B25" s="245"/>
      <c r="C25" s="246"/>
      <c r="D25" s="107" t="s">
        <v>26</v>
      </c>
      <c r="E25" s="107" t="s">
        <v>554</v>
      </c>
      <c r="F25" s="107">
        <v>16.7</v>
      </c>
      <c r="G25" s="107">
        <v>133.6</v>
      </c>
      <c r="H25" s="209"/>
      <c r="I25" s="209"/>
    </row>
    <row r="26" spans="1:9" ht="25.5" customHeight="1" x14ac:dyDescent="0.2">
      <c r="A26" s="241" t="s">
        <v>561</v>
      </c>
      <c r="B26" s="243" t="s">
        <v>25</v>
      </c>
      <c r="C26" s="244"/>
      <c r="D26" s="107" t="s">
        <v>21</v>
      </c>
      <c r="E26" s="107" t="s">
        <v>573</v>
      </c>
      <c r="F26" s="107">
        <v>24.3</v>
      </c>
      <c r="G26" s="107">
        <v>145.80000000000001</v>
      </c>
      <c r="H26" s="208" t="s">
        <v>559</v>
      </c>
      <c r="I26" s="208" t="s">
        <v>24</v>
      </c>
    </row>
    <row r="27" spans="1:9" ht="25.5" customHeight="1" x14ac:dyDescent="0.2">
      <c r="A27" s="242"/>
      <c r="B27" s="245"/>
      <c r="C27" s="246"/>
      <c r="D27" s="107" t="s">
        <v>26</v>
      </c>
      <c r="E27" s="107" t="s">
        <v>554</v>
      </c>
      <c r="F27" s="107">
        <v>16.7</v>
      </c>
      <c r="G27" s="107">
        <v>133.6</v>
      </c>
      <c r="H27" s="209"/>
      <c r="I27" s="209"/>
    </row>
    <row r="28" spans="1:9" ht="25.5" customHeight="1" x14ac:dyDescent="0.2">
      <c r="A28" s="94" t="s">
        <v>562</v>
      </c>
      <c r="B28" s="239" t="s">
        <v>553</v>
      </c>
      <c r="C28" s="238"/>
      <c r="D28" s="107" t="s">
        <v>21</v>
      </c>
      <c r="E28" s="107" t="s">
        <v>573</v>
      </c>
      <c r="F28" s="107">
        <v>24.3</v>
      </c>
      <c r="G28" s="107">
        <v>194.4</v>
      </c>
      <c r="H28" s="107" t="s">
        <v>559</v>
      </c>
      <c r="I28" s="107" t="s">
        <v>24</v>
      </c>
    </row>
    <row r="29" spans="1:9" ht="33" customHeight="1" x14ac:dyDescent="0.2">
      <c r="A29" s="94" t="s">
        <v>563</v>
      </c>
      <c r="B29" s="237" t="s">
        <v>564</v>
      </c>
      <c r="C29" s="238"/>
      <c r="D29" s="107" t="s">
        <v>21</v>
      </c>
      <c r="E29" s="107" t="s">
        <v>573</v>
      </c>
      <c r="F29" s="107">
        <v>26.1</v>
      </c>
      <c r="G29" s="107">
        <v>156.6</v>
      </c>
      <c r="H29" s="107" t="s">
        <v>559</v>
      </c>
      <c r="I29" s="107" t="s">
        <v>24</v>
      </c>
    </row>
    <row r="30" spans="1:9" ht="33" customHeight="1" x14ac:dyDescent="0.2">
      <c r="A30" s="241" t="s">
        <v>565</v>
      </c>
      <c r="B30" s="243" t="s">
        <v>566</v>
      </c>
      <c r="C30" s="244"/>
      <c r="D30" s="107" t="s">
        <v>21</v>
      </c>
      <c r="E30" s="107" t="s">
        <v>574</v>
      </c>
      <c r="F30" s="107">
        <v>23.1</v>
      </c>
      <c r="G30" s="112">
        <v>115.5</v>
      </c>
      <c r="H30" s="208" t="s">
        <v>559</v>
      </c>
      <c r="I30" s="208" t="s">
        <v>24</v>
      </c>
    </row>
    <row r="31" spans="1:9" ht="33" customHeight="1" x14ac:dyDescent="0.2">
      <c r="A31" s="242"/>
      <c r="B31" s="245"/>
      <c r="C31" s="246"/>
      <c r="D31" s="107" t="s">
        <v>26</v>
      </c>
      <c r="E31" s="107" t="s">
        <v>567</v>
      </c>
      <c r="F31" s="107">
        <v>16.3</v>
      </c>
      <c r="G31" s="112">
        <v>114.1</v>
      </c>
      <c r="H31" s="209"/>
      <c r="I31" s="209"/>
    </row>
    <row r="32" spans="1:9" ht="25.5" customHeight="1" x14ac:dyDescent="0.2">
      <c r="A32" s="241" t="s">
        <v>568</v>
      </c>
      <c r="B32" s="243" t="s">
        <v>28</v>
      </c>
      <c r="C32" s="244"/>
      <c r="D32" s="107" t="s">
        <v>21</v>
      </c>
      <c r="E32" s="107" t="s">
        <v>574</v>
      </c>
      <c r="F32" s="107">
        <v>23.1</v>
      </c>
      <c r="G32" s="112">
        <v>115.5</v>
      </c>
      <c r="H32" s="208" t="s">
        <v>559</v>
      </c>
      <c r="I32" s="208" t="s">
        <v>24</v>
      </c>
    </row>
    <row r="33" spans="1:10" ht="25.5" customHeight="1" x14ac:dyDescent="0.2">
      <c r="A33" s="242"/>
      <c r="B33" s="245"/>
      <c r="C33" s="246"/>
      <c r="D33" s="107" t="s">
        <v>26</v>
      </c>
      <c r="E33" s="107" t="s">
        <v>567</v>
      </c>
      <c r="F33" s="107">
        <v>16.3</v>
      </c>
      <c r="G33" s="112">
        <v>114.1</v>
      </c>
      <c r="H33" s="209"/>
      <c r="I33" s="209"/>
    </row>
    <row r="34" spans="1:10" ht="25.5" customHeight="1" x14ac:dyDescent="0.2">
      <c r="A34" s="241" t="s">
        <v>569</v>
      </c>
      <c r="B34" s="243" t="s">
        <v>31</v>
      </c>
      <c r="C34" s="244"/>
      <c r="D34" s="107" t="s">
        <v>21</v>
      </c>
      <c r="E34" s="107" t="s">
        <v>574</v>
      </c>
      <c r="F34" s="107">
        <v>23.1</v>
      </c>
      <c r="G34" s="112">
        <v>115.5</v>
      </c>
      <c r="H34" s="208" t="s">
        <v>559</v>
      </c>
      <c r="I34" s="208" t="s">
        <v>24</v>
      </c>
    </row>
    <row r="35" spans="1:10" ht="25.5" customHeight="1" x14ac:dyDescent="0.2">
      <c r="A35" s="242"/>
      <c r="B35" s="245"/>
      <c r="C35" s="246"/>
      <c r="D35" s="107" t="s">
        <v>26</v>
      </c>
      <c r="E35" s="107" t="s">
        <v>567</v>
      </c>
      <c r="F35" s="107">
        <v>16.3</v>
      </c>
      <c r="G35" s="112">
        <v>114.1</v>
      </c>
      <c r="H35" s="209"/>
      <c r="I35" s="209"/>
    </row>
    <row r="36" spans="1:10" ht="25.5" customHeight="1" x14ac:dyDescent="0.2">
      <c r="A36" s="241" t="s">
        <v>570</v>
      </c>
      <c r="B36" s="243" t="s">
        <v>552</v>
      </c>
      <c r="C36" s="244"/>
      <c r="D36" s="107" t="s">
        <v>21</v>
      </c>
      <c r="E36" s="107" t="s">
        <v>574</v>
      </c>
      <c r="F36" s="107">
        <v>23.1</v>
      </c>
      <c r="G36" s="112">
        <v>115.5</v>
      </c>
      <c r="H36" s="208" t="s">
        <v>559</v>
      </c>
      <c r="I36" s="208" t="s">
        <v>24</v>
      </c>
    </row>
    <row r="37" spans="1:10" ht="25.5" customHeight="1" x14ac:dyDescent="0.2">
      <c r="A37" s="242"/>
      <c r="B37" s="245"/>
      <c r="C37" s="246"/>
      <c r="D37" s="107" t="s">
        <v>26</v>
      </c>
      <c r="E37" s="107" t="s">
        <v>567</v>
      </c>
      <c r="F37" s="107">
        <v>16.3</v>
      </c>
      <c r="G37" s="112">
        <v>114.1</v>
      </c>
      <c r="H37" s="209"/>
      <c r="I37" s="209"/>
    </row>
    <row r="38" spans="1:10" ht="25.5" customHeight="1" x14ac:dyDescent="0.2">
      <c r="A38" s="241" t="s">
        <v>571</v>
      </c>
      <c r="B38" s="243" t="s">
        <v>572</v>
      </c>
      <c r="C38" s="244"/>
      <c r="D38" s="107" t="s">
        <v>21</v>
      </c>
      <c r="E38" s="107" t="s">
        <v>575</v>
      </c>
      <c r="F38" s="112">
        <v>21</v>
      </c>
      <c r="G38" s="112">
        <v>84</v>
      </c>
      <c r="H38" s="208" t="s">
        <v>559</v>
      </c>
      <c r="I38" s="208" t="s">
        <v>24</v>
      </c>
    </row>
    <row r="39" spans="1:10" ht="25.5" customHeight="1" x14ac:dyDescent="0.2">
      <c r="A39" s="242"/>
      <c r="B39" s="245"/>
      <c r="C39" s="246"/>
      <c r="D39" s="107" t="s">
        <v>26</v>
      </c>
      <c r="E39" s="107" t="s">
        <v>573</v>
      </c>
      <c r="F39" s="107">
        <v>14.7</v>
      </c>
      <c r="G39" s="107">
        <v>88.2</v>
      </c>
      <c r="H39" s="209"/>
      <c r="I39" s="209"/>
    </row>
    <row r="40" spans="1:10" ht="29.1" customHeight="1" x14ac:dyDescent="0.2">
      <c r="A40" s="106"/>
      <c r="B40" s="200" t="s">
        <v>576</v>
      </c>
      <c r="C40" s="201"/>
      <c r="D40" s="201"/>
      <c r="E40" s="201"/>
      <c r="F40" s="201"/>
      <c r="G40" s="201"/>
      <c r="H40" s="202"/>
      <c r="I40" s="106" t="s">
        <v>577</v>
      </c>
    </row>
    <row r="41" spans="1:10" x14ac:dyDescent="0.2">
      <c r="A41" s="124"/>
    </row>
    <row r="42" spans="1:10" ht="28.5" customHeight="1" x14ac:dyDescent="0.2">
      <c r="A42" s="205" t="s">
        <v>578</v>
      </c>
      <c r="B42" s="205"/>
      <c r="C42" s="205"/>
      <c r="D42" s="205"/>
      <c r="E42" s="205"/>
      <c r="F42" s="205"/>
      <c r="G42" s="205"/>
      <c r="H42" s="205"/>
      <c r="I42" s="205"/>
    </row>
    <row r="43" spans="1:10" ht="71.25" hidden="1" customHeight="1" x14ac:dyDescent="0.2">
      <c r="A43" s="236" t="s">
        <v>579</v>
      </c>
      <c r="B43" s="236"/>
      <c r="C43" s="236"/>
      <c r="D43" s="216" t="s">
        <v>5</v>
      </c>
      <c r="E43" s="109" t="s">
        <v>6</v>
      </c>
      <c r="F43" s="216" t="s">
        <v>8</v>
      </c>
      <c r="G43" s="216"/>
      <c r="H43" s="216" t="s">
        <v>9</v>
      </c>
      <c r="I43" s="217" t="s">
        <v>556</v>
      </c>
      <c r="J43" s="4"/>
    </row>
    <row r="44" spans="1:10" ht="49.5" hidden="1" customHeight="1" x14ac:dyDescent="0.2">
      <c r="A44" s="109" t="s">
        <v>13</v>
      </c>
      <c r="B44" s="216" t="s">
        <v>14</v>
      </c>
      <c r="C44" s="216"/>
      <c r="D44" s="216"/>
      <c r="E44" s="109" t="s">
        <v>7</v>
      </c>
      <c r="F44" s="109" t="s">
        <v>11</v>
      </c>
      <c r="G44" s="109" t="s">
        <v>12</v>
      </c>
      <c r="H44" s="216"/>
      <c r="I44" s="217"/>
      <c r="J44" s="4"/>
    </row>
    <row r="45" spans="1:10" x14ac:dyDescent="0.2">
      <c r="A45" s="122" t="s">
        <v>166</v>
      </c>
      <c r="B45" s="240" t="s">
        <v>167</v>
      </c>
      <c r="C45" s="240"/>
      <c r="D45" s="240"/>
      <c r="E45" s="240"/>
      <c r="F45" s="240"/>
      <c r="G45" s="240"/>
      <c r="H45" s="240"/>
      <c r="I45" s="240"/>
    </row>
    <row r="46" spans="1:10" x14ac:dyDescent="0.2">
      <c r="A46" s="107" t="s">
        <v>168</v>
      </c>
      <c r="B46" s="166" t="s">
        <v>580</v>
      </c>
      <c r="C46" s="166"/>
      <c r="D46" s="166"/>
      <c r="E46" s="166"/>
      <c r="F46" s="166"/>
      <c r="G46" s="166"/>
      <c r="H46" s="166"/>
      <c r="I46" s="166"/>
    </row>
    <row r="47" spans="1:10" ht="15.75" customHeight="1" x14ac:dyDescent="0.2">
      <c r="A47" s="166" t="s">
        <v>170</v>
      </c>
      <c r="B47" s="186" t="s">
        <v>171</v>
      </c>
      <c r="C47" s="247"/>
      <c r="D47" s="247"/>
      <c r="E47" s="247"/>
      <c r="F47" s="247"/>
      <c r="G47" s="247"/>
      <c r="H47" s="247"/>
      <c r="I47" s="248"/>
    </row>
    <row r="48" spans="1:10" x14ac:dyDescent="0.2">
      <c r="A48" s="166"/>
      <c r="B48" s="187"/>
      <c r="C48" s="249"/>
      <c r="D48" s="249"/>
      <c r="E48" s="249"/>
      <c r="F48" s="249"/>
      <c r="G48" s="249"/>
      <c r="H48" s="249"/>
      <c r="I48" s="250"/>
    </row>
    <row r="49" spans="1:9" ht="15.75" customHeight="1" x14ac:dyDescent="0.2">
      <c r="A49" s="107"/>
      <c r="B49" s="239" t="s">
        <v>177</v>
      </c>
      <c r="C49" s="238"/>
      <c r="D49" s="107" t="s">
        <v>21</v>
      </c>
      <c r="E49" s="107" t="s">
        <v>581</v>
      </c>
      <c r="F49" s="107"/>
      <c r="G49" s="107">
        <v>5.0999999999999996</v>
      </c>
      <c r="H49" s="107" t="s">
        <v>582</v>
      </c>
      <c r="I49" s="107" t="s">
        <v>216</v>
      </c>
    </row>
    <row r="50" spans="1:9" ht="15.75" customHeight="1" x14ac:dyDescent="0.2">
      <c r="A50" s="107"/>
      <c r="B50" s="239" t="s">
        <v>178</v>
      </c>
      <c r="C50" s="238"/>
      <c r="D50" s="107" t="s">
        <v>21</v>
      </c>
      <c r="E50" s="107" t="s">
        <v>581</v>
      </c>
      <c r="F50" s="107"/>
      <c r="G50" s="107">
        <v>5.0999999999999996</v>
      </c>
      <c r="H50" s="107" t="s">
        <v>582</v>
      </c>
      <c r="I50" s="107" t="s">
        <v>216</v>
      </c>
    </row>
    <row r="51" spans="1:9" ht="15.75" customHeight="1" x14ac:dyDescent="0.2">
      <c r="A51" s="107"/>
      <c r="B51" s="239" t="s">
        <v>173</v>
      </c>
      <c r="C51" s="238"/>
      <c r="D51" s="107" t="s">
        <v>21</v>
      </c>
      <c r="E51" s="107" t="s">
        <v>581</v>
      </c>
      <c r="F51" s="107"/>
      <c r="G51" s="107">
        <v>5.0999999999999996</v>
      </c>
      <c r="H51" s="107" t="s">
        <v>582</v>
      </c>
      <c r="I51" s="107" t="s">
        <v>216</v>
      </c>
    </row>
    <row r="52" spans="1:9" ht="15.75" customHeight="1" x14ac:dyDescent="0.2">
      <c r="A52" s="107"/>
      <c r="B52" s="239" t="s">
        <v>210</v>
      </c>
      <c r="C52" s="238"/>
      <c r="D52" s="107" t="s">
        <v>21</v>
      </c>
      <c r="E52" s="107" t="s">
        <v>581</v>
      </c>
      <c r="F52" s="107"/>
      <c r="G52" s="107">
        <v>5.0999999999999996</v>
      </c>
      <c r="H52" s="107" t="s">
        <v>582</v>
      </c>
      <c r="I52" s="107" t="s">
        <v>216</v>
      </c>
    </row>
    <row r="53" spans="1:9" ht="15.75" customHeight="1" x14ac:dyDescent="0.2">
      <c r="A53" s="107"/>
      <c r="B53" s="239" t="s">
        <v>177</v>
      </c>
      <c r="C53" s="238"/>
      <c r="D53" s="107" t="s">
        <v>21</v>
      </c>
      <c r="E53" s="107" t="s">
        <v>583</v>
      </c>
      <c r="F53" s="107"/>
      <c r="G53" s="107">
        <v>3.7</v>
      </c>
      <c r="H53" s="107" t="s">
        <v>582</v>
      </c>
      <c r="I53" s="107" t="s">
        <v>216</v>
      </c>
    </row>
    <row r="54" spans="1:9" ht="15.75" customHeight="1" x14ac:dyDescent="0.2">
      <c r="A54" s="107"/>
      <c r="B54" s="239" t="s">
        <v>178</v>
      </c>
      <c r="C54" s="238"/>
      <c r="D54" s="107" t="s">
        <v>21</v>
      </c>
      <c r="E54" s="107" t="s">
        <v>583</v>
      </c>
      <c r="F54" s="107"/>
      <c r="G54" s="107">
        <v>3.7</v>
      </c>
      <c r="H54" s="107" t="s">
        <v>582</v>
      </c>
      <c r="I54" s="107" t="s">
        <v>216</v>
      </c>
    </row>
    <row r="55" spans="1:9" ht="15.75" customHeight="1" x14ac:dyDescent="0.2">
      <c r="A55" s="107"/>
      <c r="B55" s="239" t="s">
        <v>173</v>
      </c>
      <c r="C55" s="238"/>
      <c r="D55" s="107" t="s">
        <v>21</v>
      </c>
      <c r="E55" s="107" t="s">
        <v>583</v>
      </c>
      <c r="F55" s="107"/>
      <c r="G55" s="107">
        <v>3.7</v>
      </c>
      <c r="H55" s="107" t="s">
        <v>582</v>
      </c>
      <c r="I55" s="107" t="s">
        <v>216</v>
      </c>
    </row>
    <row r="56" spans="1:9" ht="15.75" customHeight="1" x14ac:dyDescent="0.2">
      <c r="A56" s="107"/>
      <c r="B56" s="173" t="s">
        <v>210</v>
      </c>
      <c r="C56" s="173"/>
      <c r="D56" s="107" t="s">
        <v>21</v>
      </c>
      <c r="E56" s="107" t="s">
        <v>583</v>
      </c>
      <c r="F56" s="125"/>
      <c r="G56" s="107">
        <v>3.7</v>
      </c>
      <c r="H56" s="107" t="s">
        <v>582</v>
      </c>
      <c r="I56" s="107" t="s">
        <v>216</v>
      </c>
    </row>
    <row r="57" spans="1:9" x14ac:dyDescent="0.2">
      <c r="A57" s="107" t="s">
        <v>584</v>
      </c>
      <c r="B57" s="166" t="s">
        <v>212</v>
      </c>
      <c r="C57" s="166"/>
      <c r="D57" s="166"/>
      <c r="E57" s="166"/>
      <c r="F57" s="166"/>
      <c r="G57" s="166"/>
      <c r="H57" s="166"/>
      <c r="I57" s="166"/>
    </row>
    <row r="58" spans="1:9" x14ac:dyDescent="0.2">
      <c r="A58" s="107"/>
      <c r="B58" s="239" t="s">
        <v>585</v>
      </c>
      <c r="C58" s="238"/>
      <c r="D58" s="107" t="s">
        <v>21</v>
      </c>
      <c r="E58" s="107" t="s">
        <v>586</v>
      </c>
      <c r="F58" s="107"/>
      <c r="G58" s="107">
        <v>2.8</v>
      </c>
      <c r="H58" s="107" t="s">
        <v>582</v>
      </c>
      <c r="I58" s="107" t="s">
        <v>216</v>
      </c>
    </row>
    <row r="59" spans="1:9" x14ac:dyDescent="0.2">
      <c r="A59" s="107"/>
      <c r="B59" s="239" t="s">
        <v>587</v>
      </c>
      <c r="C59" s="238"/>
      <c r="D59" s="107" t="s">
        <v>21</v>
      </c>
      <c r="E59" s="107" t="s">
        <v>586</v>
      </c>
      <c r="F59" s="107"/>
      <c r="G59" s="107">
        <v>2.8</v>
      </c>
      <c r="H59" s="107" t="s">
        <v>582</v>
      </c>
      <c r="I59" s="107" t="s">
        <v>216</v>
      </c>
    </row>
    <row r="60" spans="1:9" x14ac:dyDescent="0.2">
      <c r="A60" s="107"/>
      <c r="B60" s="239" t="s">
        <v>588</v>
      </c>
      <c r="C60" s="238"/>
      <c r="D60" s="107" t="s">
        <v>21</v>
      </c>
      <c r="E60" s="107" t="s">
        <v>586</v>
      </c>
      <c r="F60" s="107"/>
      <c r="G60" s="107">
        <v>2.8</v>
      </c>
      <c r="H60" s="107" t="s">
        <v>582</v>
      </c>
      <c r="I60" s="107" t="s">
        <v>216</v>
      </c>
    </row>
    <row r="61" spans="1:9" x14ac:dyDescent="0.2">
      <c r="A61" s="107"/>
      <c r="B61" s="173" t="s">
        <v>589</v>
      </c>
      <c r="C61" s="173"/>
      <c r="D61" s="107" t="s">
        <v>21</v>
      </c>
      <c r="E61" s="107" t="s">
        <v>586</v>
      </c>
      <c r="F61" s="125"/>
      <c r="G61" s="107">
        <v>2.8</v>
      </c>
      <c r="H61" s="107" t="s">
        <v>582</v>
      </c>
      <c r="I61" s="107" t="s">
        <v>216</v>
      </c>
    </row>
    <row r="62" spans="1:9" ht="22.5" customHeight="1" x14ac:dyDescent="0.2">
      <c r="A62" s="122" t="s">
        <v>217</v>
      </c>
      <c r="B62" s="240" t="s">
        <v>218</v>
      </c>
      <c r="C62" s="240"/>
      <c r="D62" s="240"/>
      <c r="E62" s="240"/>
      <c r="F62" s="240"/>
      <c r="G62" s="240"/>
      <c r="H62" s="240"/>
      <c r="I62" s="240"/>
    </row>
    <row r="63" spans="1:9" x14ac:dyDescent="0.2">
      <c r="A63" s="105" t="s">
        <v>220</v>
      </c>
      <c r="B63" s="166" t="s">
        <v>590</v>
      </c>
      <c r="C63" s="166"/>
      <c r="D63" s="166"/>
      <c r="E63" s="166"/>
      <c r="F63" s="166"/>
      <c r="G63" s="166"/>
      <c r="H63" s="166"/>
      <c r="I63" s="166"/>
    </row>
    <row r="64" spans="1:9" ht="25.5" customHeight="1" x14ac:dyDescent="0.2">
      <c r="A64" s="208"/>
      <c r="B64" s="243" t="s">
        <v>591</v>
      </c>
      <c r="C64" s="244"/>
      <c r="D64" s="107" t="s">
        <v>21</v>
      </c>
      <c r="E64" s="107" t="s">
        <v>592</v>
      </c>
      <c r="F64" s="107"/>
      <c r="G64" s="107">
        <v>25.1</v>
      </c>
      <c r="H64" s="208" t="s">
        <v>582</v>
      </c>
      <c r="I64" s="152" t="s">
        <v>480</v>
      </c>
    </row>
    <row r="65" spans="1:9" ht="25.5" customHeight="1" x14ac:dyDescent="0.2">
      <c r="A65" s="209"/>
      <c r="B65" s="245"/>
      <c r="C65" s="246"/>
      <c r="D65" s="107" t="s">
        <v>21</v>
      </c>
      <c r="E65" s="107" t="s">
        <v>593</v>
      </c>
      <c r="F65" s="107"/>
      <c r="G65" s="112">
        <v>14</v>
      </c>
      <c r="H65" s="209"/>
      <c r="I65" s="152" t="s">
        <v>480</v>
      </c>
    </row>
    <row r="66" spans="1:9" ht="25.5" customHeight="1" x14ac:dyDescent="0.2">
      <c r="A66" s="105"/>
      <c r="B66" s="239" t="s">
        <v>594</v>
      </c>
      <c r="C66" s="238"/>
      <c r="D66" s="107" t="s">
        <v>21</v>
      </c>
      <c r="E66" s="107" t="s">
        <v>593</v>
      </c>
      <c r="F66" s="107"/>
      <c r="G66" s="112">
        <v>22.8</v>
      </c>
      <c r="H66" s="107" t="s">
        <v>582</v>
      </c>
      <c r="I66" s="152" t="s">
        <v>480</v>
      </c>
    </row>
    <row r="67" spans="1:9" ht="25.5" customHeight="1" x14ac:dyDescent="0.2">
      <c r="A67" s="105"/>
      <c r="B67" s="239" t="s">
        <v>595</v>
      </c>
      <c r="C67" s="238"/>
      <c r="D67" s="107" t="s">
        <v>21</v>
      </c>
      <c r="E67" s="107" t="s">
        <v>593</v>
      </c>
      <c r="F67" s="107"/>
      <c r="G67" s="112">
        <v>22.8</v>
      </c>
      <c r="H67" s="107" t="s">
        <v>582</v>
      </c>
      <c r="I67" s="152" t="s">
        <v>480</v>
      </c>
    </row>
    <row r="68" spans="1:9" ht="26.25" customHeight="1" x14ac:dyDescent="0.2">
      <c r="A68" s="105"/>
      <c r="B68" s="239" t="s">
        <v>596</v>
      </c>
      <c r="C68" s="238"/>
      <c r="D68" s="107" t="s">
        <v>21</v>
      </c>
      <c r="E68" s="107" t="s">
        <v>597</v>
      </c>
      <c r="F68" s="107"/>
      <c r="G68" s="112">
        <v>14.1</v>
      </c>
      <c r="H68" s="107" t="s">
        <v>582</v>
      </c>
      <c r="I68" s="152" t="s">
        <v>480</v>
      </c>
    </row>
    <row r="69" spans="1:9" ht="25.5" customHeight="1" x14ac:dyDescent="0.2">
      <c r="A69" s="208"/>
      <c r="B69" s="243" t="s">
        <v>598</v>
      </c>
      <c r="C69" s="244"/>
      <c r="D69" s="107" t="s">
        <v>21</v>
      </c>
      <c r="E69" s="107" t="s">
        <v>593</v>
      </c>
      <c r="F69" s="107"/>
      <c r="G69" s="112">
        <v>10.8</v>
      </c>
      <c r="H69" s="208" t="s">
        <v>582</v>
      </c>
      <c r="I69" s="152" t="s">
        <v>480</v>
      </c>
    </row>
    <row r="70" spans="1:9" x14ac:dyDescent="0.2">
      <c r="A70" s="209"/>
      <c r="B70" s="245"/>
      <c r="C70" s="246"/>
      <c r="D70" s="107" t="s">
        <v>21</v>
      </c>
      <c r="E70" s="107" t="s">
        <v>597</v>
      </c>
      <c r="F70" s="107"/>
      <c r="G70" s="112">
        <v>5.9</v>
      </c>
      <c r="H70" s="209"/>
      <c r="I70" s="152" t="s">
        <v>480</v>
      </c>
    </row>
    <row r="71" spans="1:9" ht="25.5" customHeight="1" x14ac:dyDescent="0.2">
      <c r="A71" s="208"/>
      <c r="B71" s="243" t="s">
        <v>599</v>
      </c>
      <c r="C71" s="244"/>
      <c r="D71" s="107" t="s">
        <v>21</v>
      </c>
      <c r="E71" s="107" t="s">
        <v>593</v>
      </c>
      <c r="F71" s="107"/>
      <c r="G71" s="112">
        <v>10.8</v>
      </c>
      <c r="H71" s="208" t="s">
        <v>582</v>
      </c>
      <c r="I71" s="152" t="s">
        <v>480</v>
      </c>
    </row>
    <row r="72" spans="1:9" x14ac:dyDescent="0.2">
      <c r="A72" s="209"/>
      <c r="B72" s="245"/>
      <c r="C72" s="246"/>
      <c r="D72" s="107" t="s">
        <v>21</v>
      </c>
      <c r="E72" s="107" t="s">
        <v>597</v>
      </c>
      <c r="F72" s="107"/>
      <c r="G72" s="112">
        <v>5.9</v>
      </c>
      <c r="H72" s="209"/>
      <c r="I72" s="152" t="s">
        <v>480</v>
      </c>
    </row>
    <row r="73" spans="1:9" ht="25.5" customHeight="1" x14ac:dyDescent="0.2">
      <c r="A73" s="208"/>
      <c r="B73" s="243" t="s">
        <v>600</v>
      </c>
      <c r="C73" s="244"/>
      <c r="D73" s="107" t="s">
        <v>21</v>
      </c>
      <c r="E73" s="107" t="s">
        <v>593</v>
      </c>
      <c r="F73" s="107"/>
      <c r="G73" s="112">
        <v>10.8</v>
      </c>
      <c r="H73" s="208" t="s">
        <v>582</v>
      </c>
      <c r="I73" s="152" t="s">
        <v>480</v>
      </c>
    </row>
    <row r="74" spans="1:9" x14ac:dyDescent="0.2">
      <c r="A74" s="209"/>
      <c r="B74" s="245"/>
      <c r="C74" s="246"/>
      <c r="D74" s="107" t="s">
        <v>21</v>
      </c>
      <c r="E74" s="107" t="s">
        <v>597</v>
      </c>
      <c r="F74" s="107"/>
      <c r="G74" s="112">
        <v>5.9</v>
      </c>
      <c r="H74" s="209"/>
      <c r="I74" s="152" t="s">
        <v>480</v>
      </c>
    </row>
    <row r="75" spans="1:9" ht="25.5" customHeight="1" x14ac:dyDescent="0.2">
      <c r="A75" s="208"/>
      <c r="B75" s="243" t="s">
        <v>601</v>
      </c>
      <c r="C75" s="244"/>
      <c r="D75" s="107" t="s">
        <v>21</v>
      </c>
      <c r="E75" s="107" t="s">
        <v>593</v>
      </c>
      <c r="F75" s="107"/>
      <c r="G75" s="112">
        <v>10.8</v>
      </c>
      <c r="H75" s="208" t="s">
        <v>582</v>
      </c>
      <c r="I75" s="152" t="s">
        <v>480</v>
      </c>
    </row>
    <row r="76" spans="1:9" x14ac:dyDescent="0.2">
      <c r="A76" s="209"/>
      <c r="B76" s="245"/>
      <c r="C76" s="246"/>
      <c r="D76" s="107" t="s">
        <v>21</v>
      </c>
      <c r="E76" s="107" t="s">
        <v>597</v>
      </c>
      <c r="F76" s="107"/>
      <c r="G76" s="112">
        <v>5.9</v>
      </c>
      <c r="H76" s="209"/>
      <c r="I76" s="152" t="s">
        <v>480</v>
      </c>
    </row>
    <row r="77" spans="1:9" ht="25.5" customHeight="1" x14ac:dyDescent="0.2">
      <c r="A77" s="107"/>
      <c r="B77" s="239" t="s">
        <v>602</v>
      </c>
      <c r="C77" s="238"/>
      <c r="D77" s="107" t="s">
        <v>21</v>
      </c>
      <c r="E77" s="107" t="s">
        <v>593</v>
      </c>
      <c r="F77" s="107"/>
      <c r="G77" s="112">
        <v>10.8</v>
      </c>
      <c r="H77" s="107" t="s">
        <v>582</v>
      </c>
      <c r="I77" s="152" t="s">
        <v>480</v>
      </c>
    </row>
    <row r="78" spans="1:9" ht="25.5" customHeight="1" x14ac:dyDescent="0.2">
      <c r="A78" s="208"/>
      <c r="B78" s="243" t="s">
        <v>603</v>
      </c>
      <c r="C78" s="244"/>
      <c r="D78" s="107" t="s">
        <v>21</v>
      </c>
      <c r="E78" s="107" t="s">
        <v>593</v>
      </c>
      <c r="F78" s="107"/>
      <c r="G78" s="112">
        <v>10.8</v>
      </c>
      <c r="H78" s="208" t="s">
        <v>582</v>
      </c>
      <c r="I78" s="152" t="s">
        <v>480</v>
      </c>
    </row>
    <row r="79" spans="1:9" x14ac:dyDescent="0.2">
      <c r="A79" s="209"/>
      <c r="B79" s="245"/>
      <c r="C79" s="246"/>
      <c r="D79" s="107" t="s">
        <v>21</v>
      </c>
      <c r="E79" s="107" t="s">
        <v>597</v>
      </c>
      <c r="F79" s="107"/>
      <c r="G79" s="112">
        <v>5.9</v>
      </c>
      <c r="H79" s="209"/>
      <c r="I79" s="152" t="s">
        <v>480</v>
      </c>
    </row>
    <row r="80" spans="1:9" ht="25.5" customHeight="1" x14ac:dyDescent="0.2">
      <c r="A80" s="208"/>
      <c r="B80" s="243" t="s">
        <v>604</v>
      </c>
      <c r="C80" s="244"/>
      <c r="D80" s="107" t="s">
        <v>21</v>
      </c>
      <c r="E80" s="107" t="s">
        <v>593</v>
      </c>
      <c r="F80" s="107"/>
      <c r="G80" s="112">
        <v>10.8</v>
      </c>
      <c r="H80" s="208" t="s">
        <v>582</v>
      </c>
      <c r="I80" s="152" t="s">
        <v>480</v>
      </c>
    </row>
    <row r="81" spans="1:9" x14ac:dyDescent="0.2">
      <c r="A81" s="209"/>
      <c r="B81" s="245"/>
      <c r="C81" s="246"/>
      <c r="D81" s="107" t="s">
        <v>21</v>
      </c>
      <c r="E81" s="107" t="s">
        <v>597</v>
      </c>
      <c r="F81" s="107"/>
      <c r="G81" s="112">
        <v>5.9</v>
      </c>
      <c r="H81" s="209"/>
      <c r="I81" s="152" t="s">
        <v>480</v>
      </c>
    </row>
    <row r="82" spans="1:9" ht="25.5" customHeight="1" x14ac:dyDescent="0.2">
      <c r="A82" s="208"/>
      <c r="B82" s="243" t="s">
        <v>605</v>
      </c>
      <c r="C82" s="244"/>
      <c r="D82" s="107" t="s">
        <v>21</v>
      </c>
      <c r="E82" s="107" t="s">
        <v>593</v>
      </c>
      <c r="F82" s="107"/>
      <c r="G82" s="112">
        <v>10.8</v>
      </c>
      <c r="H82" s="208" t="s">
        <v>582</v>
      </c>
      <c r="I82" s="152" t="s">
        <v>480</v>
      </c>
    </row>
    <row r="83" spans="1:9" x14ac:dyDescent="0.2">
      <c r="A83" s="209"/>
      <c r="B83" s="245"/>
      <c r="C83" s="246"/>
      <c r="D83" s="107" t="s">
        <v>21</v>
      </c>
      <c r="E83" s="107" t="s">
        <v>597</v>
      </c>
      <c r="F83" s="107"/>
      <c r="G83" s="112">
        <v>5.9</v>
      </c>
      <c r="H83" s="209"/>
      <c r="I83" s="152" t="s">
        <v>480</v>
      </c>
    </row>
    <row r="84" spans="1:9" ht="25.5" customHeight="1" x14ac:dyDescent="0.2">
      <c r="A84" s="208"/>
      <c r="B84" s="243" t="s">
        <v>606</v>
      </c>
      <c r="C84" s="244"/>
      <c r="D84" s="107" t="s">
        <v>21</v>
      </c>
      <c r="E84" s="107" t="s">
        <v>593</v>
      </c>
      <c r="F84" s="107"/>
      <c r="G84" s="112">
        <v>10.8</v>
      </c>
      <c r="H84" s="208" t="s">
        <v>582</v>
      </c>
      <c r="I84" s="152" t="s">
        <v>480</v>
      </c>
    </row>
    <row r="85" spans="1:9" x14ac:dyDescent="0.2">
      <c r="A85" s="209"/>
      <c r="B85" s="245"/>
      <c r="C85" s="246"/>
      <c r="D85" s="107" t="s">
        <v>21</v>
      </c>
      <c r="E85" s="107" t="s">
        <v>597</v>
      </c>
      <c r="F85" s="107"/>
      <c r="G85" s="112">
        <v>5.9</v>
      </c>
      <c r="H85" s="209"/>
      <c r="I85" s="152" t="s">
        <v>480</v>
      </c>
    </row>
    <row r="86" spans="1:9" ht="25.5" customHeight="1" x14ac:dyDescent="0.2">
      <c r="A86" s="208"/>
      <c r="B86" s="243" t="s">
        <v>607</v>
      </c>
      <c r="C86" s="244"/>
      <c r="D86" s="107" t="s">
        <v>21</v>
      </c>
      <c r="E86" s="107" t="s">
        <v>593</v>
      </c>
      <c r="F86" s="107"/>
      <c r="G86" s="112">
        <v>10.8</v>
      </c>
      <c r="H86" s="208" t="s">
        <v>582</v>
      </c>
      <c r="I86" s="152" t="s">
        <v>480</v>
      </c>
    </row>
    <row r="87" spans="1:9" x14ac:dyDescent="0.2">
      <c r="A87" s="209"/>
      <c r="B87" s="245"/>
      <c r="C87" s="246"/>
      <c r="D87" s="107" t="s">
        <v>21</v>
      </c>
      <c r="E87" s="107" t="s">
        <v>597</v>
      </c>
      <c r="F87" s="107"/>
      <c r="G87" s="112">
        <v>5.9</v>
      </c>
      <c r="H87" s="209"/>
      <c r="I87" s="152" t="s">
        <v>480</v>
      </c>
    </row>
    <row r="88" spans="1:9" ht="25.5" customHeight="1" x14ac:dyDescent="0.2">
      <c r="A88" s="208"/>
      <c r="B88" s="243" t="s">
        <v>249</v>
      </c>
      <c r="C88" s="244"/>
      <c r="D88" s="107" t="s">
        <v>21</v>
      </c>
      <c r="E88" s="107" t="s">
        <v>593</v>
      </c>
      <c r="F88" s="107"/>
      <c r="G88" s="112">
        <v>10.8</v>
      </c>
      <c r="H88" s="208" t="s">
        <v>582</v>
      </c>
      <c r="I88" s="152" t="s">
        <v>480</v>
      </c>
    </row>
    <row r="89" spans="1:9" x14ac:dyDescent="0.2">
      <c r="A89" s="209"/>
      <c r="B89" s="245"/>
      <c r="C89" s="246"/>
      <c r="D89" s="107" t="s">
        <v>21</v>
      </c>
      <c r="E89" s="107" t="s">
        <v>597</v>
      </c>
      <c r="F89" s="107"/>
      <c r="G89" s="112">
        <v>5.9</v>
      </c>
      <c r="H89" s="209"/>
      <c r="I89" s="152" t="s">
        <v>480</v>
      </c>
    </row>
    <row r="90" spans="1:9" ht="25.5" customHeight="1" x14ac:dyDescent="0.2">
      <c r="A90" s="208"/>
      <c r="B90" s="243" t="s">
        <v>608</v>
      </c>
      <c r="C90" s="244"/>
      <c r="D90" s="107" t="s">
        <v>21</v>
      </c>
      <c r="E90" s="107" t="s">
        <v>593</v>
      </c>
      <c r="F90" s="107"/>
      <c r="G90" s="112">
        <v>10.8</v>
      </c>
      <c r="H90" s="208" t="s">
        <v>582</v>
      </c>
      <c r="I90" s="152" t="s">
        <v>480</v>
      </c>
    </row>
    <row r="91" spans="1:9" x14ac:dyDescent="0.2">
      <c r="A91" s="209"/>
      <c r="B91" s="245"/>
      <c r="C91" s="246"/>
      <c r="D91" s="107" t="s">
        <v>21</v>
      </c>
      <c r="E91" s="107" t="s">
        <v>609</v>
      </c>
      <c r="F91" s="107"/>
      <c r="G91" s="112">
        <v>4.4000000000000004</v>
      </c>
      <c r="H91" s="209"/>
      <c r="I91" s="152" t="s">
        <v>480</v>
      </c>
    </row>
    <row r="92" spans="1:9" ht="25.5" customHeight="1" x14ac:dyDescent="0.2">
      <c r="A92" s="105"/>
      <c r="B92" s="239" t="s">
        <v>610</v>
      </c>
      <c r="C92" s="238"/>
      <c r="D92" s="107" t="s">
        <v>21</v>
      </c>
      <c r="E92" s="107" t="s">
        <v>593</v>
      </c>
      <c r="F92" s="107"/>
      <c r="G92" s="112">
        <v>10.8</v>
      </c>
      <c r="H92" s="107" t="s">
        <v>582</v>
      </c>
      <c r="I92" s="152" t="s">
        <v>480</v>
      </c>
    </row>
    <row r="93" spans="1:9" ht="25.5" customHeight="1" x14ac:dyDescent="0.2">
      <c r="A93" s="105"/>
      <c r="B93" s="239" t="s">
        <v>611</v>
      </c>
      <c r="C93" s="238"/>
      <c r="D93" s="107" t="s">
        <v>21</v>
      </c>
      <c r="E93" s="107" t="s">
        <v>593</v>
      </c>
      <c r="F93" s="107"/>
      <c r="G93" s="112">
        <v>10.8</v>
      </c>
      <c r="H93" s="107" t="s">
        <v>582</v>
      </c>
      <c r="I93" s="152" t="s">
        <v>480</v>
      </c>
    </row>
    <row r="94" spans="1:9" ht="25.5" customHeight="1" x14ac:dyDescent="0.2">
      <c r="A94" s="208"/>
      <c r="B94" s="243" t="s">
        <v>612</v>
      </c>
      <c r="C94" s="244"/>
      <c r="D94" s="107" t="s">
        <v>21</v>
      </c>
      <c r="E94" s="107" t="s">
        <v>593</v>
      </c>
      <c r="F94" s="107"/>
      <c r="G94" s="112">
        <v>10.8</v>
      </c>
      <c r="H94" s="208" t="s">
        <v>582</v>
      </c>
      <c r="I94" s="152" t="s">
        <v>480</v>
      </c>
    </row>
    <row r="95" spans="1:9" x14ac:dyDescent="0.2">
      <c r="A95" s="209"/>
      <c r="B95" s="245"/>
      <c r="C95" s="246"/>
      <c r="D95" s="107" t="s">
        <v>21</v>
      </c>
      <c r="E95" s="107" t="s">
        <v>597</v>
      </c>
      <c r="F95" s="107"/>
      <c r="G95" s="112">
        <v>5.9</v>
      </c>
      <c r="H95" s="209"/>
      <c r="I95" s="152" t="s">
        <v>480</v>
      </c>
    </row>
    <row r="96" spans="1:9" x14ac:dyDescent="0.2">
      <c r="A96" s="105"/>
      <c r="B96" s="239" t="s">
        <v>311</v>
      </c>
      <c r="C96" s="238"/>
      <c r="D96" s="107" t="s">
        <v>21</v>
      </c>
      <c r="E96" s="107" t="s">
        <v>597</v>
      </c>
      <c r="F96" s="107"/>
      <c r="G96" s="112">
        <v>5.9</v>
      </c>
      <c r="H96" s="107" t="s">
        <v>582</v>
      </c>
      <c r="I96" s="152" t="s">
        <v>480</v>
      </c>
    </row>
    <row r="97" spans="1:9" ht="25.5" customHeight="1" x14ac:dyDescent="0.2">
      <c r="A97" s="208"/>
      <c r="B97" s="243" t="s">
        <v>613</v>
      </c>
      <c r="C97" s="244"/>
      <c r="D97" s="107" t="s">
        <v>21</v>
      </c>
      <c r="E97" s="107" t="s">
        <v>593</v>
      </c>
      <c r="F97" s="107"/>
      <c r="G97" s="112">
        <v>10.8</v>
      </c>
      <c r="H97" s="208" t="s">
        <v>582</v>
      </c>
      <c r="I97" s="152" t="s">
        <v>480</v>
      </c>
    </row>
    <row r="98" spans="1:9" x14ac:dyDescent="0.2">
      <c r="A98" s="209"/>
      <c r="B98" s="245"/>
      <c r="C98" s="246"/>
      <c r="D98" s="107" t="s">
        <v>21</v>
      </c>
      <c r="E98" s="107" t="s">
        <v>597</v>
      </c>
      <c r="F98" s="107"/>
      <c r="G98" s="112">
        <v>5.9</v>
      </c>
      <c r="H98" s="209"/>
      <c r="I98" s="152" t="s">
        <v>480</v>
      </c>
    </row>
    <row r="99" spans="1:9" ht="25.5" customHeight="1" x14ac:dyDescent="0.2">
      <c r="A99" s="105"/>
      <c r="B99" s="239" t="s">
        <v>614</v>
      </c>
      <c r="C99" s="238"/>
      <c r="D99" s="107" t="s">
        <v>21</v>
      </c>
      <c r="E99" s="107" t="s">
        <v>593</v>
      </c>
      <c r="F99" s="107"/>
      <c r="G99" s="112">
        <v>10.8</v>
      </c>
      <c r="H99" s="107" t="s">
        <v>582</v>
      </c>
      <c r="I99" s="152" t="s">
        <v>480</v>
      </c>
    </row>
    <row r="100" spans="1:9" ht="25.5" customHeight="1" x14ac:dyDescent="0.2">
      <c r="A100" s="105"/>
      <c r="B100" s="239" t="s">
        <v>615</v>
      </c>
      <c r="C100" s="238"/>
      <c r="D100" s="107" t="s">
        <v>21</v>
      </c>
      <c r="E100" s="107" t="s">
        <v>593</v>
      </c>
      <c r="F100" s="107"/>
      <c r="G100" s="112">
        <v>10.8</v>
      </c>
      <c r="H100" s="107" t="s">
        <v>582</v>
      </c>
      <c r="I100" s="152" t="s">
        <v>480</v>
      </c>
    </row>
    <row r="101" spans="1:9" ht="25.5" customHeight="1" x14ac:dyDescent="0.2">
      <c r="A101" s="105"/>
      <c r="B101" s="239" t="s">
        <v>616</v>
      </c>
      <c r="C101" s="238"/>
      <c r="D101" s="107" t="s">
        <v>21</v>
      </c>
      <c r="E101" s="107" t="s">
        <v>593</v>
      </c>
      <c r="F101" s="107"/>
      <c r="G101" s="112">
        <v>10.8</v>
      </c>
      <c r="H101" s="107" t="s">
        <v>582</v>
      </c>
      <c r="I101" s="152" t="s">
        <v>480</v>
      </c>
    </row>
    <row r="102" spans="1:9" ht="25.5" customHeight="1" x14ac:dyDescent="0.2">
      <c r="A102" s="105"/>
      <c r="B102" s="239" t="s">
        <v>617</v>
      </c>
      <c r="C102" s="238"/>
      <c r="D102" s="107" t="s">
        <v>21</v>
      </c>
      <c r="E102" s="107" t="s">
        <v>593</v>
      </c>
      <c r="F102" s="107"/>
      <c r="G102" s="107">
        <v>21.6</v>
      </c>
      <c r="H102" s="107" t="s">
        <v>582</v>
      </c>
      <c r="I102" s="152" t="s">
        <v>480</v>
      </c>
    </row>
    <row r="103" spans="1:9" x14ac:dyDescent="0.2">
      <c r="A103" s="105"/>
      <c r="B103" s="239" t="s">
        <v>618</v>
      </c>
      <c r="C103" s="238"/>
      <c r="D103" s="107" t="s">
        <v>21</v>
      </c>
      <c r="E103" s="107" t="s">
        <v>597</v>
      </c>
      <c r="F103" s="107"/>
      <c r="G103" s="107">
        <v>12.1</v>
      </c>
      <c r="H103" s="107" t="s">
        <v>582</v>
      </c>
      <c r="I103" s="152" t="s">
        <v>480</v>
      </c>
    </row>
    <row r="104" spans="1:9" ht="25.5" customHeight="1" x14ac:dyDescent="0.2">
      <c r="A104" s="105"/>
      <c r="B104" s="239" t="s">
        <v>619</v>
      </c>
      <c r="C104" s="238"/>
      <c r="D104" s="107" t="s">
        <v>21</v>
      </c>
      <c r="E104" s="107" t="s">
        <v>593</v>
      </c>
      <c r="F104" s="107"/>
      <c r="G104" s="107">
        <v>11.9</v>
      </c>
      <c r="H104" s="107" t="s">
        <v>582</v>
      </c>
      <c r="I104" s="152" t="s">
        <v>480</v>
      </c>
    </row>
    <row r="105" spans="1:9" ht="26.25" customHeight="1" x14ac:dyDescent="0.2">
      <c r="A105" s="105"/>
      <c r="B105" s="239" t="s">
        <v>620</v>
      </c>
      <c r="C105" s="238"/>
      <c r="D105" s="107" t="s">
        <v>21</v>
      </c>
      <c r="E105" s="107" t="s">
        <v>597</v>
      </c>
      <c r="F105" s="107"/>
      <c r="G105" s="112">
        <v>7</v>
      </c>
      <c r="H105" s="107" t="s">
        <v>582</v>
      </c>
      <c r="I105" s="152" t="s">
        <v>480</v>
      </c>
    </row>
    <row r="106" spans="1:9" ht="25.5" customHeight="1" x14ac:dyDescent="0.2">
      <c r="A106" s="208"/>
      <c r="B106" s="243" t="s">
        <v>621</v>
      </c>
      <c r="C106" s="244"/>
      <c r="D106" s="107" t="s">
        <v>21</v>
      </c>
      <c r="E106" s="107" t="s">
        <v>593</v>
      </c>
      <c r="F106" s="107"/>
      <c r="G106" s="107">
        <v>12.5</v>
      </c>
      <c r="H106" s="208" t="s">
        <v>582</v>
      </c>
      <c r="I106" s="152" t="s">
        <v>480</v>
      </c>
    </row>
    <row r="107" spans="1:9" x14ac:dyDescent="0.2">
      <c r="A107" s="209"/>
      <c r="B107" s="245"/>
      <c r="C107" s="246"/>
      <c r="D107" s="107" t="s">
        <v>21</v>
      </c>
      <c r="E107" s="107" t="s">
        <v>597</v>
      </c>
      <c r="F107" s="107"/>
      <c r="G107" s="107">
        <v>6.4</v>
      </c>
      <c r="H107" s="209"/>
      <c r="I107" s="152" t="s">
        <v>480</v>
      </c>
    </row>
    <row r="108" spans="1:9" x14ac:dyDescent="0.2">
      <c r="A108" s="105"/>
      <c r="B108" s="239" t="s">
        <v>622</v>
      </c>
      <c r="C108" s="238"/>
      <c r="D108" s="107" t="s">
        <v>21</v>
      </c>
      <c r="E108" s="107" t="s">
        <v>597</v>
      </c>
      <c r="F108" s="107"/>
      <c r="G108" s="107">
        <v>6.4</v>
      </c>
      <c r="H108" s="107" t="s">
        <v>582</v>
      </c>
      <c r="I108" s="152" t="s">
        <v>480</v>
      </c>
    </row>
    <row r="109" spans="1:9" ht="26.25" customHeight="1" x14ac:dyDescent="0.2">
      <c r="A109" s="105"/>
      <c r="B109" s="239" t="s">
        <v>623</v>
      </c>
      <c r="C109" s="238"/>
      <c r="D109" s="107" t="s">
        <v>21</v>
      </c>
      <c r="E109" s="107" t="s">
        <v>597</v>
      </c>
      <c r="F109" s="107"/>
      <c r="G109" s="107">
        <v>6.4</v>
      </c>
      <c r="H109" s="107" t="s">
        <v>582</v>
      </c>
      <c r="I109" s="152" t="s">
        <v>480</v>
      </c>
    </row>
    <row r="110" spans="1:9" ht="25.5" customHeight="1" x14ac:dyDescent="0.2">
      <c r="A110" s="105"/>
      <c r="B110" s="239" t="s">
        <v>624</v>
      </c>
      <c r="C110" s="238"/>
      <c r="D110" s="107" t="s">
        <v>21</v>
      </c>
      <c r="E110" s="107" t="s">
        <v>625</v>
      </c>
      <c r="F110" s="107"/>
      <c r="G110" s="107">
        <v>6.4</v>
      </c>
      <c r="H110" s="107" t="s">
        <v>582</v>
      </c>
      <c r="I110" s="152" t="s">
        <v>480</v>
      </c>
    </row>
    <row r="111" spans="1:9" ht="25.5" customHeight="1" x14ac:dyDescent="0.2">
      <c r="A111" s="208"/>
      <c r="B111" s="243" t="s">
        <v>626</v>
      </c>
      <c r="C111" s="244"/>
      <c r="D111" s="107" t="s">
        <v>21</v>
      </c>
      <c r="E111" s="107" t="s">
        <v>593</v>
      </c>
      <c r="F111" s="107"/>
      <c r="G111" s="107">
        <v>16.5</v>
      </c>
      <c r="H111" s="208" t="s">
        <v>582</v>
      </c>
      <c r="I111" s="152" t="s">
        <v>480</v>
      </c>
    </row>
    <row r="112" spans="1:9" x14ac:dyDescent="0.2">
      <c r="A112" s="209"/>
      <c r="B112" s="245"/>
      <c r="C112" s="246"/>
      <c r="D112" s="107" t="s">
        <v>21</v>
      </c>
      <c r="E112" s="107" t="s">
        <v>597</v>
      </c>
      <c r="F112" s="107"/>
      <c r="G112" s="107">
        <v>9.1999999999999993</v>
      </c>
      <c r="H112" s="209"/>
      <c r="I112" s="152" t="s">
        <v>480</v>
      </c>
    </row>
    <row r="113" spans="1:9" ht="25.5" customHeight="1" x14ac:dyDescent="0.2">
      <c r="A113" s="105"/>
      <c r="B113" s="239" t="s">
        <v>627</v>
      </c>
      <c r="C113" s="238"/>
      <c r="D113" s="107" t="s">
        <v>21</v>
      </c>
      <c r="E113" s="107" t="s">
        <v>593</v>
      </c>
      <c r="F113" s="107"/>
      <c r="G113" s="107">
        <v>21.8</v>
      </c>
      <c r="H113" s="107" t="s">
        <v>582</v>
      </c>
      <c r="I113" s="152" t="s">
        <v>480</v>
      </c>
    </row>
    <row r="114" spans="1:9" x14ac:dyDescent="0.2">
      <c r="A114" s="105"/>
      <c r="B114" s="239" t="s">
        <v>628</v>
      </c>
      <c r="C114" s="238"/>
      <c r="D114" s="107" t="s">
        <v>21</v>
      </c>
      <c r="E114" s="107" t="s">
        <v>629</v>
      </c>
      <c r="F114" s="107"/>
      <c r="G114" s="107">
        <v>7.9</v>
      </c>
      <c r="H114" s="107" t="s">
        <v>582</v>
      </c>
      <c r="I114" s="152" t="s">
        <v>480</v>
      </c>
    </row>
    <row r="115" spans="1:9" ht="25.5" customHeight="1" x14ac:dyDescent="0.2">
      <c r="A115" s="105"/>
      <c r="B115" s="239" t="s">
        <v>630</v>
      </c>
      <c r="C115" s="238"/>
      <c r="D115" s="107" t="s">
        <v>21</v>
      </c>
      <c r="E115" s="107" t="s">
        <v>631</v>
      </c>
      <c r="F115" s="107"/>
      <c r="G115" s="107">
        <v>13.1</v>
      </c>
      <c r="H115" s="107" t="s">
        <v>582</v>
      </c>
      <c r="I115" s="152" t="s">
        <v>480</v>
      </c>
    </row>
    <row r="116" spans="1:9" ht="12.75" customHeight="1" x14ac:dyDescent="0.2">
      <c r="A116" s="108"/>
      <c r="B116" s="245" t="s">
        <v>632</v>
      </c>
      <c r="C116" s="246"/>
      <c r="D116" s="107" t="s">
        <v>21</v>
      </c>
      <c r="E116" s="107" t="s">
        <v>597</v>
      </c>
      <c r="F116" s="107"/>
      <c r="G116" s="112">
        <v>7</v>
      </c>
      <c r="H116" s="105" t="s">
        <v>582</v>
      </c>
      <c r="I116" s="152" t="s">
        <v>480</v>
      </c>
    </row>
    <row r="117" spans="1:9" ht="12.75" customHeight="1" x14ac:dyDescent="0.2">
      <c r="A117" s="110"/>
      <c r="B117" s="245" t="s">
        <v>633</v>
      </c>
      <c r="C117" s="246"/>
      <c r="D117" s="107" t="s">
        <v>21</v>
      </c>
      <c r="E117" s="107" t="s">
        <v>597</v>
      </c>
      <c r="F117" s="107"/>
      <c r="G117" s="112">
        <v>7</v>
      </c>
      <c r="H117" s="105" t="s">
        <v>582</v>
      </c>
      <c r="I117" s="152" t="s">
        <v>480</v>
      </c>
    </row>
    <row r="118" spans="1:9" x14ac:dyDescent="0.2">
      <c r="A118" s="110"/>
      <c r="B118" s="245" t="s">
        <v>634</v>
      </c>
      <c r="C118" s="246"/>
      <c r="D118" s="107" t="s">
        <v>21</v>
      </c>
      <c r="E118" s="107" t="s">
        <v>597</v>
      </c>
      <c r="F118" s="107"/>
      <c r="G118" s="112">
        <v>7</v>
      </c>
      <c r="H118" s="105" t="s">
        <v>582</v>
      </c>
      <c r="I118" s="152" t="s">
        <v>480</v>
      </c>
    </row>
    <row r="119" spans="1:9" x14ac:dyDescent="0.2">
      <c r="A119" s="110"/>
      <c r="B119" s="245" t="s">
        <v>635</v>
      </c>
      <c r="C119" s="246"/>
      <c r="D119" s="107" t="s">
        <v>21</v>
      </c>
      <c r="E119" s="107" t="s">
        <v>597</v>
      </c>
      <c r="F119" s="107"/>
      <c r="G119" s="112">
        <v>7</v>
      </c>
      <c r="H119" s="105" t="s">
        <v>582</v>
      </c>
      <c r="I119" s="152" t="s">
        <v>480</v>
      </c>
    </row>
    <row r="120" spans="1:9" ht="26.25" customHeight="1" x14ac:dyDescent="0.2">
      <c r="A120" s="208"/>
      <c r="B120" s="243" t="s">
        <v>636</v>
      </c>
      <c r="C120" s="244"/>
      <c r="D120" s="107" t="s">
        <v>21</v>
      </c>
      <c r="E120" s="107" t="s">
        <v>593</v>
      </c>
      <c r="F120" s="107"/>
      <c r="G120" s="107">
        <v>15.6</v>
      </c>
      <c r="H120" s="208" t="s">
        <v>582</v>
      </c>
      <c r="I120" s="152" t="s">
        <v>480</v>
      </c>
    </row>
    <row r="121" spans="1:9" x14ac:dyDescent="0.2">
      <c r="A121" s="209"/>
      <c r="B121" s="245"/>
      <c r="C121" s="246"/>
      <c r="D121" s="107" t="s">
        <v>21</v>
      </c>
      <c r="E121" s="107" t="s">
        <v>597</v>
      </c>
      <c r="F121" s="107"/>
      <c r="G121" s="107">
        <v>9.6999999999999993</v>
      </c>
      <c r="H121" s="209"/>
      <c r="I121" s="152" t="s">
        <v>480</v>
      </c>
    </row>
    <row r="122" spans="1:9" ht="26.25" customHeight="1" x14ac:dyDescent="0.2">
      <c r="A122" s="105"/>
      <c r="B122" s="239" t="s">
        <v>637</v>
      </c>
      <c r="C122" s="238"/>
      <c r="D122" s="107" t="s">
        <v>21</v>
      </c>
      <c r="E122" s="107" t="s">
        <v>593</v>
      </c>
      <c r="F122" s="107"/>
      <c r="G122" s="107">
        <v>15.6</v>
      </c>
      <c r="H122" s="107" t="s">
        <v>582</v>
      </c>
      <c r="I122" s="152" t="s">
        <v>480</v>
      </c>
    </row>
    <row r="123" spans="1:9" ht="26.25" customHeight="1" x14ac:dyDescent="0.2">
      <c r="A123" s="105"/>
      <c r="B123" s="239" t="s">
        <v>638</v>
      </c>
      <c r="C123" s="238"/>
      <c r="D123" s="107" t="s">
        <v>21</v>
      </c>
      <c r="E123" s="107" t="s">
        <v>597</v>
      </c>
      <c r="F123" s="107"/>
      <c r="G123" s="107">
        <v>9.6999999999999993</v>
      </c>
      <c r="H123" s="107" t="s">
        <v>582</v>
      </c>
      <c r="I123" s="152" t="s">
        <v>480</v>
      </c>
    </row>
    <row r="124" spans="1:9" ht="15.75" customHeight="1" x14ac:dyDescent="0.2">
      <c r="A124" s="107" t="s">
        <v>460</v>
      </c>
      <c r="B124" s="166" t="s">
        <v>461</v>
      </c>
      <c r="C124" s="166"/>
      <c r="D124" s="166"/>
      <c r="E124" s="166"/>
      <c r="F124" s="166"/>
      <c r="G124" s="166"/>
      <c r="H124" s="166"/>
      <c r="I124" s="166"/>
    </row>
    <row r="125" spans="1:9" ht="25.5" x14ac:dyDescent="0.2">
      <c r="A125" s="107"/>
      <c r="B125" s="239" t="s">
        <v>639</v>
      </c>
      <c r="C125" s="238"/>
      <c r="D125" s="107" t="s">
        <v>21</v>
      </c>
      <c r="E125" s="107" t="s">
        <v>640</v>
      </c>
      <c r="F125" s="107"/>
      <c r="G125" s="112">
        <v>77.599999999999994</v>
      </c>
      <c r="H125" s="107" t="s">
        <v>582</v>
      </c>
      <c r="I125" s="107" t="s">
        <v>465</v>
      </c>
    </row>
    <row r="126" spans="1:9" ht="25.5" x14ac:dyDescent="0.2">
      <c r="A126" s="107"/>
      <c r="B126" s="239" t="s">
        <v>641</v>
      </c>
      <c r="C126" s="238"/>
      <c r="D126" s="107" t="s">
        <v>21</v>
      </c>
      <c r="E126" s="107" t="s">
        <v>640</v>
      </c>
      <c r="F126" s="107"/>
      <c r="G126" s="107">
        <v>76.5</v>
      </c>
      <c r="H126" s="107" t="s">
        <v>582</v>
      </c>
      <c r="I126" s="107" t="s">
        <v>465</v>
      </c>
    </row>
    <row r="127" spans="1:9" ht="25.5" x14ac:dyDescent="0.2">
      <c r="A127" s="107"/>
      <c r="B127" s="239" t="s">
        <v>642</v>
      </c>
      <c r="C127" s="238"/>
      <c r="D127" s="107" t="s">
        <v>21</v>
      </c>
      <c r="E127" s="107" t="s">
        <v>640</v>
      </c>
      <c r="F127" s="107"/>
      <c r="G127" s="107">
        <v>56.6</v>
      </c>
      <c r="H127" s="107" t="s">
        <v>582</v>
      </c>
      <c r="I127" s="107" t="s">
        <v>465</v>
      </c>
    </row>
    <row r="128" spans="1:9" ht="25.5" x14ac:dyDescent="0.2">
      <c r="A128" s="107"/>
      <c r="B128" s="239" t="s">
        <v>643</v>
      </c>
      <c r="C128" s="238"/>
      <c r="D128" s="107" t="s">
        <v>21</v>
      </c>
      <c r="E128" s="107" t="s">
        <v>640</v>
      </c>
      <c r="F128" s="107"/>
      <c r="G128" s="107">
        <v>75.7</v>
      </c>
      <c r="H128" s="107" t="s">
        <v>582</v>
      </c>
      <c r="I128" s="107" t="s">
        <v>465</v>
      </c>
    </row>
    <row r="129" spans="1:9" ht="25.5" x14ac:dyDescent="0.2">
      <c r="A129" s="107"/>
      <c r="B129" s="239" t="s">
        <v>644</v>
      </c>
      <c r="C129" s="238"/>
      <c r="D129" s="107" t="s">
        <v>21</v>
      </c>
      <c r="E129" s="107" t="s">
        <v>640</v>
      </c>
      <c r="F129" s="107"/>
      <c r="G129" s="107">
        <v>75.7</v>
      </c>
      <c r="H129" s="107" t="s">
        <v>582</v>
      </c>
      <c r="I129" s="107" t="s">
        <v>465</v>
      </c>
    </row>
    <row r="130" spans="1:9" ht="25.5" x14ac:dyDescent="0.2">
      <c r="A130" s="107"/>
      <c r="B130" s="239" t="s">
        <v>645</v>
      </c>
      <c r="C130" s="238"/>
      <c r="D130" s="107" t="s">
        <v>21</v>
      </c>
      <c r="E130" s="107" t="s">
        <v>640</v>
      </c>
      <c r="F130" s="107"/>
      <c r="G130" s="107">
        <v>75.7</v>
      </c>
      <c r="H130" s="107" t="s">
        <v>582</v>
      </c>
      <c r="I130" s="107" t="s">
        <v>465</v>
      </c>
    </row>
    <row r="131" spans="1:9" ht="25.5" x14ac:dyDescent="0.2">
      <c r="A131" s="107"/>
      <c r="B131" s="239" t="s">
        <v>642</v>
      </c>
      <c r="C131" s="238"/>
      <c r="D131" s="107" t="s">
        <v>21</v>
      </c>
      <c r="E131" s="107" t="s">
        <v>646</v>
      </c>
      <c r="F131" s="107"/>
      <c r="G131" s="107">
        <v>33.799999999999997</v>
      </c>
      <c r="H131" s="107" t="s">
        <v>582</v>
      </c>
      <c r="I131" s="107" t="s">
        <v>465</v>
      </c>
    </row>
    <row r="132" spans="1:9" ht="25.5" x14ac:dyDescent="0.2">
      <c r="A132" s="107"/>
      <c r="B132" s="173" t="s">
        <v>647</v>
      </c>
      <c r="C132" s="173"/>
      <c r="D132" s="107" t="s">
        <v>21</v>
      </c>
      <c r="E132" s="107" t="s">
        <v>646</v>
      </c>
      <c r="F132" s="125"/>
      <c r="G132" s="126">
        <v>53</v>
      </c>
      <c r="H132" s="107" t="s">
        <v>582</v>
      </c>
      <c r="I132" s="107" t="s">
        <v>465</v>
      </c>
    </row>
    <row r="133" spans="1:9" x14ac:dyDescent="0.2">
      <c r="A133" s="127"/>
      <c r="G133" s="7"/>
      <c r="H133" s="7"/>
      <c r="I133" s="128"/>
    </row>
    <row r="134" spans="1:9" x14ac:dyDescent="0.2">
      <c r="A134" s="127"/>
      <c r="G134" s="128"/>
      <c r="H134" s="128"/>
      <c r="I134" s="128"/>
    </row>
    <row r="135" spans="1:9" x14ac:dyDescent="0.2">
      <c r="A135" s="127"/>
    </row>
    <row r="136" spans="1:9" x14ac:dyDescent="0.2">
      <c r="A136" s="127"/>
    </row>
  </sheetData>
  <mergeCells count="170">
    <mergeCell ref="B130:C130"/>
    <mergeCell ref="B131:C131"/>
    <mergeCell ref="B132:C132"/>
    <mergeCell ref="B124:I124"/>
    <mergeCell ref="B125:C125"/>
    <mergeCell ref="B126:C126"/>
    <mergeCell ref="B127:C127"/>
    <mergeCell ref="B128:C128"/>
    <mergeCell ref="B129:C129"/>
    <mergeCell ref="B119:C119"/>
    <mergeCell ref="A120:A121"/>
    <mergeCell ref="B120:C121"/>
    <mergeCell ref="H120:H121"/>
    <mergeCell ref="B122:C122"/>
    <mergeCell ref="B123:C123"/>
    <mergeCell ref="B113:C113"/>
    <mergeCell ref="B114:C114"/>
    <mergeCell ref="B115:C115"/>
    <mergeCell ref="B116:C116"/>
    <mergeCell ref="B117:C117"/>
    <mergeCell ref="B118:C118"/>
    <mergeCell ref="H106:H107"/>
    <mergeCell ref="B108:C108"/>
    <mergeCell ref="B109:C109"/>
    <mergeCell ref="B110:C110"/>
    <mergeCell ref="A111:A112"/>
    <mergeCell ref="B111:C112"/>
    <mergeCell ref="H111:H112"/>
    <mergeCell ref="B101:C101"/>
    <mergeCell ref="B102:C102"/>
    <mergeCell ref="B103:C103"/>
    <mergeCell ref="B104:C104"/>
    <mergeCell ref="B105:C105"/>
    <mergeCell ref="A106:A107"/>
    <mergeCell ref="B106:C107"/>
    <mergeCell ref="B96:C96"/>
    <mergeCell ref="A97:A98"/>
    <mergeCell ref="B97:C98"/>
    <mergeCell ref="H97:H98"/>
    <mergeCell ref="B99:C99"/>
    <mergeCell ref="B100:C100"/>
    <mergeCell ref="A90:A91"/>
    <mergeCell ref="B90:C91"/>
    <mergeCell ref="H90:H91"/>
    <mergeCell ref="B92:C92"/>
    <mergeCell ref="B93:C93"/>
    <mergeCell ref="A94:A95"/>
    <mergeCell ref="B94:C95"/>
    <mergeCell ref="H94:H95"/>
    <mergeCell ref="A86:A87"/>
    <mergeCell ref="B86:C87"/>
    <mergeCell ref="H86:H87"/>
    <mergeCell ref="A88:A89"/>
    <mergeCell ref="B88:C89"/>
    <mergeCell ref="H88:H89"/>
    <mergeCell ref="A82:A83"/>
    <mergeCell ref="B82:C83"/>
    <mergeCell ref="H82:H83"/>
    <mergeCell ref="A84:A85"/>
    <mergeCell ref="B84:C85"/>
    <mergeCell ref="H84:H85"/>
    <mergeCell ref="B77:C77"/>
    <mergeCell ref="A78:A79"/>
    <mergeCell ref="B78:C79"/>
    <mergeCell ref="H78:H79"/>
    <mergeCell ref="A80:A81"/>
    <mergeCell ref="B80:C81"/>
    <mergeCell ref="H80:H81"/>
    <mergeCell ref="A73:A74"/>
    <mergeCell ref="B73:C74"/>
    <mergeCell ref="H73:H74"/>
    <mergeCell ref="A75:A76"/>
    <mergeCell ref="B75:C76"/>
    <mergeCell ref="H75:H76"/>
    <mergeCell ref="B67:C67"/>
    <mergeCell ref="B68:C68"/>
    <mergeCell ref="A69:A70"/>
    <mergeCell ref="B69:C70"/>
    <mergeCell ref="H69:H70"/>
    <mergeCell ref="A71:A72"/>
    <mergeCell ref="B71:C72"/>
    <mergeCell ref="H71:H72"/>
    <mergeCell ref="B63:I63"/>
    <mergeCell ref="A64:A65"/>
    <mergeCell ref="B64:C65"/>
    <mergeCell ref="H64:H65"/>
    <mergeCell ref="B66:C66"/>
    <mergeCell ref="B57:I57"/>
    <mergeCell ref="B58:C58"/>
    <mergeCell ref="B59:C59"/>
    <mergeCell ref="B60:C60"/>
    <mergeCell ref="B61:C61"/>
    <mergeCell ref="B62:I62"/>
    <mergeCell ref="B51:C51"/>
    <mergeCell ref="B52:C52"/>
    <mergeCell ref="B53:C53"/>
    <mergeCell ref="B54:C54"/>
    <mergeCell ref="B55:C55"/>
    <mergeCell ref="B56:C56"/>
    <mergeCell ref="B45:I45"/>
    <mergeCell ref="B46:I46"/>
    <mergeCell ref="A47:A48"/>
    <mergeCell ref="B47:I48"/>
    <mergeCell ref="B49:C49"/>
    <mergeCell ref="B50:C50"/>
    <mergeCell ref="A43:C43"/>
    <mergeCell ref="D43:D44"/>
    <mergeCell ref="F43:G43"/>
    <mergeCell ref="H43:H44"/>
    <mergeCell ref="I43:I44"/>
    <mergeCell ref="B44:C44"/>
    <mergeCell ref="A38:A39"/>
    <mergeCell ref="B38:C39"/>
    <mergeCell ref="H38:H39"/>
    <mergeCell ref="I38:I39"/>
    <mergeCell ref="B40:H40"/>
    <mergeCell ref="A42:I42"/>
    <mergeCell ref="A34:A35"/>
    <mergeCell ref="B34:C35"/>
    <mergeCell ref="H34:H35"/>
    <mergeCell ref="I34:I35"/>
    <mergeCell ref="A36:A37"/>
    <mergeCell ref="B36:C37"/>
    <mergeCell ref="H36:H37"/>
    <mergeCell ref="I36:I37"/>
    <mergeCell ref="A30:A31"/>
    <mergeCell ref="B30:C31"/>
    <mergeCell ref="H30:H31"/>
    <mergeCell ref="I30:I31"/>
    <mergeCell ref="A32:A33"/>
    <mergeCell ref="B32:C33"/>
    <mergeCell ref="H32:H33"/>
    <mergeCell ref="I32:I33"/>
    <mergeCell ref="A26:A27"/>
    <mergeCell ref="B26:C27"/>
    <mergeCell ref="H26:H27"/>
    <mergeCell ref="I26:I27"/>
    <mergeCell ref="B28:C28"/>
    <mergeCell ref="B29:C29"/>
    <mergeCell ref="B21:I21"/>
    <mergeCell ref="A22:A23"/>
    <mergeCell ref="B22:C23"/>
    <mergeCell ref="H22:H23"/>
    <mergeCell ref="I22:I23"/>
    <mergeCell ref="A24:A25"/>
    <mergeCell ref="B24:C25"/>
    <mergeCell ref="H24:H25"/>
    <mergeCell ref="I24:I25"/>
    <mergeCell ref="B15:C15"/>
    <mergeCell ref="B16:C16"/>
    <mergeCell ref="B17:C17"/>
    <mergeCell ref="B18:C18"/>
    <mergeCell ref="B19:C19"/>
    <mergeCell ref="B20:C20"/>
    <mergeCell ref="B9:I9"/>
    <mergeCell ref="B10:I10"/>
    <mergeCell ref="B11:C11"/>
    <mergeCell ref="B12:C12"/>
    <mergeCell ref="B13:C13"/>
    <mergeCell ref="B14:C14"/>
    <mergeCell ref="A1:I1"/>
    <mergeCell ref="A2:I2"/>
    <mergeCell ref="A3:I3"/>
    <mergeCell ref="A5:I5"/>
    <mergeCell ref="A7:C7"/>
    <mergeCell ref="D7:D8"/>
    <mergeCell ref="F7:G7"/>
    <mergeCell ref="H7:H8"/>
    <mergeCell ref="I7:I8"/>
    <mergeCell ref="B8:C8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2" firstPageNumber="25" fitToWidth="0" fitToHeight="0" orientation="landscape" useFirstPageNumber="1" r:id="rId1"/>
  <headerFooter>
    <oddHeader>&amp;C&amp;"Times New Roman,обычный"&amp;14&amp;P</oddHeader>
  </headerFooter>
  <rowBreaks count="3" manualBreakCount="3">
    <brk id="35" max="8" man="1"/>
    <brk id="41" max="16383" man="1"/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view="pageBreakPreview" zoomScale="110" zoomScaleNormal="80" zoomScaleSheetLayoutView="110" workbookViewId="0">
      <selection activeCell="H15" sqref="H15"/>
    </sheetView>
  </sheetViews>
  <sheetFormatPr defaultRowHeight="12.75" x14ac:dyDescent="0.2"/>
  <cols>
    <col min="1" max="1" width="7.7109375" style="121" bestFit="1" customWidth="1"/>
    <col min="2" max="2" width="11.28515625" style="121" customWidth="1"/>
    <col min="3" max="3" width="27.140625" style="121" customWidth="1"/>
    <col min="4" max="4" width="9.140625" style="121" customWidth="1"/>
    <col min="5" max="5" width="11.7109375" style="121" customWidth="1"/>
    <col min="6" max="6" width="7.85546875" style="121" customWidth="1"/>
    <col min="7" max="7" width="8.85546875" style="121" customWidth="1"/>
    <col min="8" max="8" width="15.140625" style="121" customWidth="1"/>
    <col min="9" max="9" width="38.140625" style="121" customWidth="1"/>
    <col min="10" max="10" width="12.28515625" style="121" customWidth="1"/>
    <col min="11" max="11" width="13.5703125" style="121" customWidth="1"/>
    <col min="12" max="12" width="12" style="121" customWidth="1"/>
    <col min="13" max="16384" width="9.140625" style="121"/>
  </cols>
  <sheetData>
    <row r="1" spans="1:12" s="119" customFormat="1" ht="18.75" x14ac:dyDescent="0.3">
      <c r="A1" s="221" t="s">
        <v>549</v>
      </c>
      <c r="B1" s="221"/>
      <c r="C1" s="221"/>
      <c r="D1" s="221"/>
      <c r="E1" s="221"/>
      <c r="F1" s="221"/>
      <c r="G1" s="221"/>
      <c r="H1" s="221"/>
      <c r="I1" s="221"/>
    </row>
    <row r="2" spans="1:12" s="119" customFormat="1" ht="18.75" x14ac:dyDescent="0.3">
      <c r="A2" s="221" t="s">
        <v>2</v>
      </c>
      <c r="B2" s="221"/>
      <c r="C2" s="221"/>
      <c r="D2" s="221"/>
      <c r="E2" s="221"/>
      <c r="F2" s="221"/>
      <c r="G2" s="221"/>
      <c r="H2" s="221"/>
      <c r="I2" s="221"/>
    </row>
    <row r="3" spans="1:12" s="119" customFormat="1" ht="18.75" x14ac:dyDescent="0.3">
      <c r="A3" s="235" t="s">
        <v>718</v>
      </c>
      <c r="B3" s="235"/>
      <c r="C3" s="235"/>
      <c r="D3" s="235"/>
      <c r="E3" s="235"/>
      <c r="F3" s="235"/>
      <c r="G3" s="235"/>
      <c r="H3" s="235"/>
      <c r="I3" s="235"/>
    </row>
    <row r="4" spans="1:12" s="119" customFormat="1" ht="18.75" x14ac:dyDescent="0.3">
      <c r="A4" s="120"/>
    </row>
    <row r="5" spans="1:12" s="119" customFormat="1" ht="18.75" x14ac:dyDescent="0.3">
      <c r="A5" s="205" t="s">
        <v>4</v>
      </c>
      <c r="B5" s="205"/>
      <c r="C5" s="205"/>
      <c r="D5" s="205"/>
      <c r="E5" s="205"/>
      <c r="F5" s="205"/>
      <c r="G5" s="205"/>
      <c r="H5" s="205"/>
      <c r="I5" s="205"/>
    </row>
    <row r="7" spans="1:12" ht="43.5" customHeight="1" x14ac:dyDescent="0.2">
      <c r="A7" s="236" t="s">
        <v>579</v>
      </c>
      <c r="B7" s="236"/>
      <c r="C7" s="236"/>
      <c r="D7" s="216" t="s">
        <v>5</v>
      </c>
      <c r="E7" s="117" t="s">
        <v>6</v>
      </c>
      <c r="F7" s="216" t="s">
        <v>8</v>
      </c>
      <c r="G7" s="216"/>
      <c r="H7" s="216" t="s">
        <v>9</v>
      </c>
      <c r="I7" s="224" t="s">
        <v>556</v>
      </c>
    </row>
    <row r="8" spans="1:12" ht="55.5" customHeight="1" x14ac:dyDescent="0.2">
      <c r="A8" s="117" t="s">
        <v>13</v>
      </c>
      <c r="B8" s="216" t="s">
        <v>14</v>
      </c>
      <c r="C8" s="216"/>
      <c r="D8" s="216"/>
      <c r="E8" s="117" t="s">
        <v>7</v>
      </c>
      <c r="F8" s="117" t="s">
        <v>11</v>
      </c>
      <c r="G8" s="117" t="s">
        <v>12</v>
      </c>
      <c r="H8" s="216"/>
      <c r="I8" s="225"/>
      <c r="J8" s="132" t="s">
        <v>648</v>
      </c>
      <c r="K8" s="132" t="s">
        <v>649</v>
      </c>
      <c r="L8" s="132" t="s">
        <v>650</v>
      </c>
    </row>
    <row r="9" spans="1:12" ht="22.5" customHeight="1" x14ac:dyDescent="0.2">
      <c r="A9" s="123" t="s">
        <v>15</v>
      </c>
      <c r="B9" s="240" t="s">
        <v>16</v>
      </c>
      <c r="C9" s="240"/>
      <c r="D9" s="240"/>
      <c r="E9" s="240"/>
      <c r="F9" s="240"/>
      <c r="G9" s="240"/>
      <c r="H9" s="240"/>
      <c r="I9" s="240"/>
    </row>
    <row r="10" spans="1:12" ht="22.5" customHeight="1" x14ac:dyDescent="0.2">
      <c r="A10" s="113" t="s">
        <v>18</v>
      </c>
      <c r="B10" s="166" t="s">
        <v>19</v>
      </c>
      <c r="C10" s="166"/>
      <c r="D10" s="166"/>
      <c r="E10" s="166"/>
      <c r="F10" s="166"/>
      <c r="G10" s="166"/>
      <c r="H10" s="166"/>
      <c r="I10" s="166"/>
    </row>
    <row r="11" spans="1:12" ht="25.5" x14ac:dyDescent="0.2">
      <c r="A11" s="114">
        <v>37296</v>
      </c>
      <c r="B11" s="173" t="s">
        <v>20</v>
      </c>
      <c r="C11" s="173"/>
      <c r="D11" s="113" t="s">
        <v>21</v>
      </c>
      <c r="E11" s="113" t="s">
        <v>651</v>
      </c>
      <c r="F11" s="142">
        <f>J11*L11</f>
        <v>14.65</v>
      </c>
      <c r="G11" s="142">
        <f>J11*K11</f>
        <v>117.2</v>
      </c>
      <c r="H11" s="118" t="s">
        <v>716</v>
      </c>
      <c r="I11" s="113" t="s">
        <v>24</v>
      </c>
      <c r="J11" s="121">
        <f>$J$17</f>
        <v>2.93</v>
      </c>
      <c r="K11" s="121">
        <v>40</v>
      </c>
      <c r="L11" s="121">
        <v>5</v>
      </c>
    </row>
    <row r="12" spans="1:12" ht="25.5" x14ac:dyDescent="0.2">
      <c r="A12" s="174">
        <v>37661</v>
      </c>
      <c r="B12" s="173" t="s">
        <v>25</v>
      </c>
      <c r="C12" s="173"/>
      <c r="D12" s="113" t="s">
        <v>21</v>
      </c>
      <c r="E12" s="113" t="s">
        <v>651</v>
      </c>
      <c r="F12" s="142">
        <f>J12*L12</f>
        <v>14.65</v>
      </c>
      <c r="G12" s="142">
        <f>J12*K12</f>
        <v>117.2</v>
      </c>
      <c r="H12" s="118" t="s">
        <v>716</v>
      </c>
      <c r="I12" s="113" t="s">
        <v>24</v>
      </c>
      <c r="J12" s="121">
        <f>$J$17</f>
        <v>2.93</v>
      </c>
      <c r="K12" s="121">
        <v>40</v>
      </c>
      <c r="L12" s="121">
        <v>5</v>
      </c>
    </row>
    <row r="13" spans="1:12" ht="25.5" x14ac:dyDescent="0.2">
      <c r="A13" s="174"/>
      <c r="B13" s="173"/>
      <c r="C13" s="173"/>
      <c r="D13" s="113" t="s">
        <v>26</v>
      </c>
      <c r="E13" s="113" t="s">
        <v>652</v>
      </c>
      <c r="F13" s="142">
        <f>J13*L13</f>
        <v>11.7</v>
      </c>
      <c r="G13" s="142">
        <f>J13*K13</f>
        <v>117</v>
      </c>
      <c r="H13" s="118" t="s">
        <v>716</v>
      </c>
      <c r="I13" s="113" t="s">
        <v>24</v>
      </c>
      <c r="J13" s="121">
        <f>$J$18</f>
        <v>2.34</v>
      </c>
      <c r="K13" s="121">
        <v>50</v>
      </c>
      <c r="L13" s="121">
        <v>5</v>
      </c>
    </row>
    <row r="14" spans="1:12" ht="38.25" x14ac:dyDescent="0.2">
      <c r="A14" s="174">
        <v>39489</v>
      </c>
      <c r="B14" s="173" t="s">
        <v>566</v>
      </c>
      <c r="C14" s="173"/>
      <c r="D14" s="113" t="s">
        <v>653</v>
      </c>
      <c r="E14" s="113" t="s">
        <v>654</v>
      </c>
      <c r="F14" s="142">
        <f>J14*L14</f>
        <v>14.65</v>
      </c>
      <c r="G14" s="142">
        <f>J14*K14</f>
        <v>105.48</v>
      </c>
      <c r="H14" s="118" t="s">
        <v>716</v>
      </c>
      <c r="I14" s="113" t="s">
        <v>655</v>
      </c>
      <c r="J14" s="121">
        <f>$J$17</f>
        <v>2.93</v>
      </c>
      <c r="K14" s="121">
        <v>36</v>
      </c>
      <c r="L14" s="121">
        <v>5</v>
      </c>
    </row>
    <row r="15" spans="1:12" ht="63.75" x14ac:dyDescent="0.2">
      <c r="A15" s="174"/>
      <c r="B15" s="173"/>
      <c r="C15" s="173"/>
      <c r="D15" s="32" t="s">
        <v>656</v>
      </c>
      <c r="E15" s="113" t="s">
        <v>657</v>
      </c>
      <c r="F15" s="142">
        <f t="shared" ref="F15" si="0">J15*L15</f>
        <v>14.65</v>
      </c>
      <c r="G15" s="142">
        <f t="shared" ref="G15" si="1">J15*K15</f>
        <v>134.78</v>
      </c>
      <c r="H15" s="118" t="s">
        <v>716</v>
      </c>
      <c r="I15" s="113" t="s">
        <v>658</v>
      </c>
      <c r="J15" s="121">
        <f>$J$17</f>
        <v>2.93</v>
      </c>
      <c r="K15" s="121">
        <v>46</v>
      </c>
      <c r="L15" s="121">
        <v>5</v>
      </c>
    </row>
    <row r="16" spans="1:12" ht="25.5" x14ac:dyDescent="0.2">
      <c r="A16" s="174"/>
      <c r="B16" s="173"/>
      <c r="C16" s="173"/>
      <c r="D16" s="113" t="s">
        <v>26</v>
      </c>
      <c r="E16" s="113" t="s">
        <v>657</v>
      </c>
      <c r="F16" s="142">
        <f>J16*L16</f>
        <v>11.7</v>
      </c>
      <c r="G16" s="142">
        <f>J16*K16</f>
        <v>107.63999999999999</v>
      </c>
      <c r="H16" s="118" t="s">
        <v>716</v>
      </c>
      <c r="I16" s="113" t="s">
        <v>24</v>
      </c>
      <c r="J16" s="121">
        <f>$J$18</f>
        <v>2.34</v>
      </c>
      <c r="K16" s="121">
        <v>46</v>
      </c>
      <c r="L16" s="121">
        <v>5</v>
      </c>
    </row>
    <row r="17" spans="1:12" ht="25.5" x14ac:dyDescent="0.2">
      <c r="A17" s="174">
        <v>39855</v>
      </c>
      <c r="B17" s="173" t="s">
        <v>28</v>
      </c>
      <c r="C17" s="173"/>
      <c r="D17" s="113" t="s">
        <v>21</v>
      </c>
      <c r="E17" s="113" t="s">
        <v>654</v>
      </c>
      <c r="F17" s="142">
        <f>J17*L17</f>
        <v>14.65</v>
      </c>
      <c r="G17" s="142">
        <f>J17*K17</f>
        <v>105.48</v>
      </c>
      <c r="H17" s="118" t="s">
        <v>716</v>
      </c>
      <c r="I17" s="113" t="s">
        <v>24</v>
      </c>
      <c r="J17" s="134">
        <v>2.93</v>
      </c>
      <c r="K17" s="121">
        <v>36</v>
      </c>
      <c r="L17" s="121">
        <v>5</v>
      </c>
    </row>
    <row r="18" spans="1:12" ht="25.5" x14ac:dyDescent="0.2">
      <c r="A18" s="174"/>
      <c r="B18" s="173"/>
      <c r="C18" s="173"/>
      <c r="D18" s="113" t="s">
        <v>26</v>
      </c>
      <c r="E18" s="113" t="s">
        <v>657</v>
      </c>
      <c r="F18" s="142">
        <f t="shared" ref="F18:F31" si="2">J18*L18</f>
        <v>11.7</v>
      </c>
      <c r="G18" s="142">
        <f t="shared" ref="G18:G31" si="3">J18*K18</f>
        <v>107.63999999999999</v>
      </c>
      <c r="H18" s="118" t="s">
        <v>716</v>
      </c>
      <c r="I18" s="113" t="s">
        <v>24</v>
      </c>
      <c r="J18" s="134">
        <v>2.34</v>
      </c>
      <c r="K18" s="121">
        <v>46</v>
      </c>
      <c r="L18" s="121">
        <v>5</v>
      </c>
    </row>
    <row r="19" spans="1:12" ht="25.5" x14ac:dyDescent="0.2">
      <c r="A19" s="174">
        <v>40585</v>
      </c>
      <c r="B19" s="173" t="s">
        <v>552</v>
      </c>
      <c r="C19" s="173"/>
      <c r="D19" s="113" t="s">
        <v>21</v>
      </c>
      <c r="E19" s="113" t="s">
        <v>654</v>
      </c>
      <c r="F19" s="142">
        <f t="shared" si="2"/>
        <v>14.65</v>
      </c>
      <c r="G19" s="142">
        <f t="shared" si="3"/>
        <v>105.48</v>
      </c>
      <c r="H19" s="118" t="s">
        <v>716</v>
      </c>
      <c r="I19" s="113" t="s">
        <v>24</v>
      </c>
      <c r="J19" s="121">
        <f>$J$17</f>
        <v>2.93</v>
      </c>
      <c r="K19" s="121">
        <v>36</v>
      </c>
      <c r="L19" s="121">
        <v>5</v>
      </c>
    </row>
    <row r="20" spans="1:12" ht="25.5" x14ac:dyDescent="0.2">
      <c r="A20" s="174"/>
      <c r="B20" s="173"/>
      <c r="C20" s="173"/>
      <c r="D20" s="113" t="s">
        <v>26</v>
      </c>
      <c r="E20" s="113" t="s">
        <v>659</v>
      </c>
      <c r="F20" s="142">
        <f t="shared" si="2"/>
        <v>11.7</v>
      </c>
      <c r="G20" s="142">
        <f t="shared" si="3"/>
        <v>107.63999999999999</v>
      </c>
      <c r="H20" s="118" t="s">
        <v>716</v>
      </c>
      <c r="I20" s="113" t="s">
        <v>24</v>
      </c>
      <c r="J20" s="121">
        <f>$J$18</f>
        <v>2.34</v>
      </c>
      <c r="K20" s="121">
        <v>46</v>
      </c>
      <c r="L20" s="121">
        <v>5</v>
      </c>
    </row>
    <row r="21" spans="1:12" ht="25.5" customHeight="1" x14ac:dyDescent="0.2">
      <c r="A21" s="113" t="s">
        <v>35</v>
      </c>
      <c r="B21" s="166" t="s">
        <v>36</v>
      </c>
      <c r="C21" s="166"/>
      <c r="D21" s="166"/>
      <c r="E21" s="166"/>
      <c r="F21" s="166"/>
      <c r="G21" s="166"/>
      <c r="H21" s="166"/>
      <c r="I21" s="166"/>
      <c r="L21" s="121">
        <v>5</v>
      </c>
    </row>
    <row r="22" spans="1:12" ht="30" customHeight="1" x14ac:dyDescent="0.2">
      <c r="A22" s="114">
        <v>37296</v>
      </c>
      <c r="B22" s="173" t="s">
        <v>20</v>
      </c>
      <c r="C22" s="173"/>
      <c r="D22" s="113" t="s">
        <v>21</v>
      </c>
      <c r="E22" s="113" t="s">
        <v>660</v>
      </c>
      <c r="F22" s="133">
        <f>J22*L22</f>
        <v>14.65</v>
      </c>
      <c r="G22" s="133">
        <f>J22*K22</f>
        <v>87.9</v>
      </c>
      <c r="H22" s="118" t="s">
        <v>716</v>
      </c>
      <c r="I22" s="113" t="s">
        <v>24</v>
      </c>
      <c r="J22" s="121">
        <f>$J$17</f>
        <v>2.93</v>
      </c>
      <c r="K22" s="121">
        <v>30</v>
      </c>
      <c r="L22" s="121">
        <v>5</v>
      </c>
    </row>
    <row r="23" spans="1:12" s="135" customFormat="1" ht="25.5" customHeight="1" x14ac:dyDescent="0.2">
      <c r="A23" s="260">
        <v>37661</v>
      </c>
      <c r="B23" s="252" t="s">
        <v>25</v>
      </c>
      <c r="C23" s="252"/>
      <c r="D23" s="32" t="s">
        <v>21</v>
      </c>
      <c r="E23" s="32" t="s">
        <v>660</v>
      </c>
      <c r="F23" s="133">
        <f>J23*L23</f>
        <v>14.65</v>
      </c>
      <c r="G23" s="133">
        <f>J23*K23</f>
        <v>87.9</v>
      </c>
      <c r="H23" s="118" t="s">
        <v>716</v>
      </c>
      <c r="I23" s="32" t="s">
        <v>24</v>
      </c>
      <c r="J23" s="121">
        <f>$J$17</f>
        <v>2.93</v>
      </c>
      <c r="K23" s="135">
        <v>30</v>
      </c>
      <c r="L23" s="121">
        <v>5</v>
      </c>
    </row>
    <row r="24" spans="1:12" s="135" customFormat="1" ht="25.5" customHeight="1" x14ac:dyDescent="0.2">
      <c r="A24" s="260"/>
      <c r="B24" s="252"/>
      <c r="C24" s="252"/>
      <c r="D24" s="32" t="s">
        <v>26</v>
      </c>
      <c r="E24" s="32" t="s">
        <v>651</v>
      </c>
      <c r="F24" s="133">
        <f>J24*L24</f>
        <v>11.7</v>
      </c>
      <c r="G24" s="133">
        <f>J24*K24</f>
        <v>93.6</v>
      </c>
      <c r="H24" s="118" t="s">
        <v>716</v>
      </c>
      <c r="I24" s="32" t="s">
        <v>24</v>
      </c>
      <c r="J24" s="121">
        <f>$J$18</f>
        <v>2.34</v>
      </c>
      <c r="K24" s="135">
        <v>40</v>
      </c>
      <c r="L24" s="121">
        <v>5</v>
      </c>
    </row>
    <row r="25" spans="1:12" s="135" customFormat="1" ht="25.5" customHeight="1" x14ac:dyDescent="0.2">
      <c r="A25" s="260">
        <v>39489</v>
      </c>
      <c r="B25" s="252" t="s">
        <v>566</v>
      </c>
      <c r="C25" s="252"/>
      <c r="D25" s="32" t="s">
        <v>21</v>
      </c>
      <c r="E25" s="32" t="s">
        <v>661</v>
      </c>
      <c r="F25" s="133">
        <f>J25*L25</f>
        <v>14.65</v>
      </c>
      <c r="G25" s="133">
        <f>J25*K25</f>
        <v>76.180000000000007</v>
      </c>
      <c r="H25" s="118" t="s">
        <v>716</v>
      </c>
      <c r="I25" s="32" t="s">
        <v>24</v>
      </c>
      <c r="J25" s="121">
        <f>$J$17</f>
        <v>2.93</v>
      </c>
      <c r="K25" s="135">
        <v>26</v>
      </c>
      <c r="L25" s="121">
        <v>5</v>
      </c>
    </row>
    <row r="26" spans="1:12" s="135" customFormat="1" ht="25.5" customHeight="1" x14ac:dyDescent="0.2">
      <c r="A26" s="260"/>
      <c r="B26" s="252"/>
      <c r="C26" s="252"/>
      <c r="D26" s="32" t="s">
        <v>26</v>
      </c>
      <c r="E26" s="32" t="s">
        <v>654</v>
      </c>
      <c r="F26" s="133">
        <f>J26*L26</f>
        <v>11.7</v>
      </c>
      <c r="G26" s="133">
        <f>J26*K26</f>
        <v>84.24</v>
      </c>
      <c r="H26" s="118" t="s">
        <v>716</v>
      </c>
      <c r="I26" s="32" t="s">
        <v>24</v>
      </c>
      <c r="J26" s="121">
        <f>$J$18</f>
        <v>2.34</v>
      </c>
      <c r="K26" s="135">
        <v>36</v>
      </c>
      <c r="L26" s="121">
        <v>5</v>
      </c>
    </row>
    <row r="27" spans="1:12" s="135" customFormat="1" ht="25.5" customHeight="1" x14ac:dyDescent="0.2">
      <c r="A27" s="260">
        <v>39855</v>
      </c>
      <c r="B27" s="252" t="s">
        <v>28</v>
      </c>
      <c r="C27" s="252"/>
      <c r="D27" s="32" t="s">
        <v>21</v>
      </c>
      <c r="E27" s="32" t="s">
        <v>661</v>
      </c>
      <c r="F27" s="133">
        <f t="shared" si="2"/>
        <v>14.65</v>
      </c>
      <c r="G27" s="133">
        <f t="shared" si="3"/>
        <v>76.180000000000007</v>
      </c>
      <c r="H27" s="118" t="s">
        <v>716</v>
      </c>
      <c r="I27" s="32" t="s">
        <v>24</v>
      </c>
      <c r="J27" s="121">
        <f>$J$17</f>
        <v>2.93</v>
      </c>
      <c r="K27" s="135">
        <v>26</v>
      </c>
      <c r="L27" s="121">
        <v>5</v>
      </c>
    </row>
    <row r="28" spans="1:12" s="135" customFormat="1" ht="25.5" customHeight="1" x14ac:dyDescent="0.2">
      <c r="A28" s="260"/>
      <c r="B28" s="252"/>
      <c r="C28" s="252"/>
      <c r="D28" s="32" t="s">
        <v>26</v>
      </c>
      <c r="E28" s="32" t="s">
        <v>654</v>
      </c>
      <c r="F28" s="133">
        <f t="shared" si="2"/>
        <v>11.7</v>
      </c>
      <c r="G28" s="133">
        <f t="shared" si="3"/>
        <v>84.24</v>
      </c>
      <c r="H28" s="118" t="s">
        <v>716</v>
      </c>
      <c r="I28" s="32" t="s">
        <v>24</v>
      </c>
      <c r="J28" s="121">
        <f>$J$18</f>
        <v>2.34</v>
      </c>
      <c r="K28" s="135">
        <v>36</v>
      </c>
      <c r="L28" s="121">
        <v>5</v>
      </c>
    </row>
    <row r="29" spans="1:12" s="135" customFormat="1" ht="25.5" customHeight="1" x14ac:dyDescent="0.2">
      <c r="A29" s="260">
        <v>40585</v>
      </c>
      <c r="B29" s="252" t="s">
        <v>552</v>
      </c>
      <c r="C29" s="252"/>
      <c r="D29" s="32" t="s">
        <v>21</v>
      </c>
      <c r="E29" s="32" t="s">
        <v>661</v>
      </c>
      <c r="F29" s="133">
        <f t="shared" si="2"/>
        <v>14.65</v>
      </c>
      <c r="G29" s="133">
        <f t="shared" si="3"/>
        <v>76.180000000000007</v>
      </c>
      <c r="H29" s="118" t="s">
        <v>716</v>
      </c>
      <c r="I29" s="32" t="s">
        <v>24</v>
      </c>
      <c r="J29" s="121">
        <f>$J$17</f>
        <v>2.93</v>
      </c>
      <c r="K29" s="135">
        <v>26</v>
      </c>
      <c r="L29" s="121">
        <v>5</v>
      </c>
    </row>
    <row r="30" spans="1:12" s="135" customFormat="1" ht="25.5" customHeight="1" x14ac:dyDescent="0.2">
      <c r="A30" s="260"/>
      <c r="B30" s="252"/>
      <c r="C30" s="252"/>
      <c r="D30" s="32" t="s">
        <v>26</v>
      </c>
      <c r="E30" s="32" t="s">
        <v>654</v>
      </c>
      <c r="F30" s="133">
        <f t="shared" si="2"/>
        <v>11.7</v>
      </c>
      <c r="G30" s="133">
        <f t="shared" si="3"/>
        <v>84.24</v>
      </c>
      <c r="H30" s="118" t="s">
        <v>716</v>
      </c>
      <c r="I30" s="32" t="s">
        <v>24</v>
      </c>
      <c r="J30" s="121">
        <f>$J$18</f>
        <v>2.34</v>
      </c>
      <c r="K30" s="135">
        <v>36</v>
      </c>
      <c r="L30" s="121">
        <v>5</v>
      </c>
    </row>
    <row r="31" spans="1:12" s="135" customFormat="1" ht="25.5" customHeight="1" x14ac:dyDescent="0.2">
      <c r="A31" s="94" t="s">
        <v>571</v>
      </c>
      <c r="B31" s="173" t="s">
        <v>572</v>
      </c>
      <c r="C31" s="173"/>
      <c r="D31" s="113" t="s">
        <v>26</v>
      </c>
      <c r="E31" s="113" t="s">
        <v>660</v>
      </c>
      <c r="F31" s="133">
        <f t="shared" si="2"/>
        <v>11.7</v>
      </c>
      <c r="G31" s="133">
        <f t="shared" si="3"/>
        <v>70.199999999999989</v>
      </c>
      <c r="H31" s="118" t="s">
        <v>716</v>
      </c>
      <c r="I31" s="32" t="s">
        <v>24</v>
      </c>
      <c r="J31" s="121">
        <f>$J$18</f>
        <v>2.34</v>
      </c>
      <c r="K31" s="135">
        <v>30</v>
      </c>
      <c r="L31" s="121">
        <v>5</v>
      </c>
    </row>
    <row r="32" spans="1:12" ht="29.1" customHeight="1" x14ac:dyDescent="0.2">
      <c r="A32" s="116"/>
      <c r="B32" s="209" t="s">
        <v>576</v>
      </c>
      <c r="C32" s="209"/>
      <c r="D32" s="209"/>
      <c r="E32" s="209"/>
      <c r="F32" s="209"/>
      <c r="G32" s="209"/>
      <c r="H32" s="209"/>
      <c r="I32" s="116" t="s">
        <v>577</v>
      </c>
    </row>
    <row r="33" spans="1:9" x14ac:dyDescent="0.2">
      <c r="A33" s="124"/>
    </row>
    <row r="34" spans="1:9" ht="28.5" customHeight="1" x14ac:dyDescent="0.2">
      <c r="A34" s="205" t="s">
        <v>578</v>
      </c>
      <c r="B34" s="205"/>
      <c r="C34" s="205"/>
      <c r="D34" s="205"/>
      <c r="E34" s="205"/>
      <c r="F34" s="205"/>
      <c r="G34" s="205"/>
      <c r="H34" s="205"/>
      <c r="I34" s="205"/>
    </row>
    <row r="35" spans="1:9" ht="71.25" hidden="1" customHeight="1" x14ac:dyDescent="0.2">
      <c r="A35" s="236" t="s">
        <v>579</v>
      </c>
      <c r="B35" s="236"/>
      <c r="C35" s="236"/>
      <c r="D35" s="216" t="s">
        <v>5</v>
      </c>
      <c r="E35" s="117" t="s">
        <v>6</v>
      </c>
      <c r="F35" s="216" t="s">
        <v>8</v>
      </c>
      <c r="G35" s="216"/>
      <c r="H35" s="216" t="s">
        <v>9</v>
      </c>
      <c r="I35" s="234" t="s">
        <v>556</v>
      </c>
    </row>
    <row r="36" spans="1:9" ht="49.5" hidden="1" customHeight="1" x14ac:dyDescent="0.2">
      <c r="A36" s="117" t="s">
        <v>13</v>
      </c>
      <c r="B36" s="216" t="s">
        <v>14</v>
      </c>
      <c r="C36" s="216"/>
      <c r="D36" s="216"/>
      <c r="E36" s="117" t="s">
        <v>7</v>
      </c>
      <c r="F36" s="117" t="s">
        <v>11</v>
      </c>
      <c r="G36" s="117" t="s">
        <v>12</v>
      </c>
      <c r="H36" s="216"/>
      <c r="I36" s="234"/>
    </row>
    <row r="37" spans="1:9" x14ac:dyDescent="0.2">
      <c r="A37" s="123" t="s">
        <v>166</v>
      </c>
      <c r="B37" s="240" t="s">
        <v>167</v>
      </c>
      <c r="C37" s="240"/>
      <c r="D37" s="240"/>
      <c r="E37" s="240"/>
      <c r="F37" s="240"/>
      <c r="G37" s="240"/>
      <c r="H37" s="240"/>
      <c r="I37" s="240"/>
    </row>
    <row r="38" spans="1:9" x14ac:dyDescent="0.2">
      <c r="A38" s="113" t="s">
        <v>168</v>
      </c>
      <c r="B38" s="166" t="s">
        <v>580</v>
      </c>
      <c r="C38" s="166"/>
      <c r="D38" s="166"/>
      <c r="E38" s="166"/>
      <c r="F38" s="166"/>
      <c r="G38" s="166"/>
      <c r="H38" s="166"/>
      <c r="I38" s="166"/>
    </row>
    <row r="39" spans="1:9" ht="15.75" customHeight="1" x14ac:dyDescent="0.2">
      <c r="A39" s="166" t="s">
        <v>170</v>
      </c>
      <c r="B39" s="253" t="s">
        <v>171</v>
      </c>
      <c r="C39" s="254"/>
      <c r="D39" s="254"/>
      <c r="E39" s="254"/>
      <c r="F39" s="254"/>
      <c r="G39" s="254"/>
      <c r="H39" s="254"/>
      <c r="I39" s="255"/>
    </row>
    <row r="40" spans="1:9" x14ac:dyDescent="0.2">
      <c r="A40" s="166"/>
      <c r="B40" s="256"/>
      <c r="C40" s="257"/>
      <c r="D40" s="257"/>
      <c r="E40" s="257"/>
      <c r="F40" s="257"/>
      <c r="G40" s="257"/>
      <c r="H40" s="257"/>
      <c r="I40" s="258"/>
    </row>
    <row r="41" spans="1:9" s="135" customFormat="1" x14ac:dyDescent="0.2">
      <c r="A41" s="136"/>
      <c r="B41" s="259"/>
      <c r="C41" s="251"/>
      <c r="D41" s="137"/>
      <c r="E41" s="137"/>
      <c r="F41" s="136"/>
      <c r="G41" s="137"/>
      <c r="H41" s="113"/>
      <c r="I41" s="137"/>
    </row>
    <row r="42" spans="1:9" x14ac:dyDescent="0.2">
      <c r="A42" s="113" t="s">
        <v>584</v>
      </c>
      <c r="B42" s="166" t="s">
        <v>212</v>
      </c>
      <c r="C42" s="166"/>
      <c r="D42" s="166"/>
      <c r="E42" s="166"/>
      <c r="F42" s="166"/>
      <c r="G42" s="166"/>
      <c r="H42" s="166"/>
      <c r="I42" s="166"/>
    </row>
    <row r="43" spans="1:9" s="135" customFormat="1" ht="21" customHeight="1" x14ac:dyDescent="0.2">
      <c r="A43" s="137"/>
      <c r="B43" s="251" t="s">
        <v>662</v>
      </c>
      <c r="C43" s="251"/>
      <c r="D43" s="137" t="s">
        <v>21</v>
      </c>
      <c r="E43" s="137" t="s">
        <v>195</v>
      </c>
      <c r="F43" s="138"/>
      <c r="G43" s="139">
        <v>5.2</v>
      </c>
      <c r="H43" s="118" t="s">
        <v>734</v>
      </c>
      <c r="I43" s="137" t="s">
        <v>663</v>
      </c>
    </row>
    <row r="44" spans="1:9" s="135" customFormat="1" ht="21" customHeight="1" x14ac:dyDescent="0.2">
      <c r="A44" s="137"/>
      <c r="B44" s="251" t="s">
        <v>664</v>
      </c>
      <c r="C44" s="251"/>
      <c r="D44" s="137" t="s">
        <v>21</v>
      </c>
      <c r="E44" s="137" t="s">
        <v>194</v>
      </c>
      <c r="F44" s="138"/>
      <c r="G44" s="139">
        <v>7</v>
      </c>
      <c r="H44" s="152" t="s">
        <v>734</v>
      </c>
      <c r="I44" s="137" t="s">
        <v>663</v>
      </c>
    </row>
    <row r="45" spans="1:9" s="135" customFormat="1" ht="21" customHeight="1" x14ac:dyDescent="0.2">
      <c r="A45" s="137"/>
      <c r="B45" s="251" t="s">
        <v>665</v>
      </c>
      <c r="C45" s="251"/>
      <c r="D45" s="137" t="s">
        <v>21</v>
      </c>
      <c r="E45" s="137" t="s">
        <v>666</v>
      </c>
      <c r="F45" s="138"/>
      <c r="G45" s="139">
        <v>1.5</v>
      </c>
      <c r="H45" s="152" t="s">
        <v>734</v>
      </c>
      <c r="I45" s="137" t="s">
        <v>663</v>
      </c>
    </row>
    <row r="46" spans="1:9" s="135" customFormat="1" ht="21" customHeight="1" x14ac:dyDescent="0.2">
      <c r="A46" s="137"/>
      <c r="B46" s="251" t="s">
        <v>667</v>
      </c>
      <c r="C46" s="251"/>
      <c r="D46" s="137" t="s">
        <v>21</v>
      </c>
      <c r="E46" s="137" t="s">
        <v>666</v>
      </c>
      <c r="F46" s="138"/>
      <c r="G46" s="139">
        <v>1.5</v>
      </c>
      <c r="H46" s="152" t="s">
        <v>734</v>
      </c>
      <c r="I46" s="137" t="s">
        <v>663</v>
      </c>
    </row>
    <row r="47" spans="1:9" s="135" customFormat="1" ht="21" customHeight="1" x14ac:dyDescent="0.2">
      <c r="A47" s="137"/>
      <c r="B47" s="251" t="s">
        <v>585</v>
      </c>
      <c r="C47" s="251"/>
      <c r="D47" s="137" t="s">
        <v>21</v>
      </c>
      <c r="E47" s="137" t="s">
        <v>666</v>
      </c>
      <c r="F47" s="138"/>
      <c r="G47" s="139">
        <v>1.5</v>
      </c>
      <c r="H47" s="152" t="s">
        <v>734</v>
      </c>
      <c r="I47" s="137" t="s">
        <v>663</v>
      </c>
    </row>
    <row r="48" spans="1:9" s="135" customFormat="1" ht="21" customHeight="1" x14ac:dyDescent="0.2">
      <c r="A48" s="137"/>
      <c r="B48" s="251" t="s">
        <v>668</v>
      </c>
      <c r="C48" s="251"/>
      <c r="D48" s="137" t="s">
        <v>21</v>
      </c>
      <c r="E48" s="137" t="s">
        <v>666</v>
      </c>
      <c r="F48" s="140"/>
      <c r="G48" s="139">
        <v>1.5</v>
      </c>
      <c r="H48" s="152" t="s">
        <v>734</v>
      </c>
      <c r="I48" s="137" t="s">
        <v>663</v>
      </c>
    </row>
    <row r="49" spans="1:10" s="135" customFormat="1" ht="21" customHeight="1" x14ac:dyDescent="0.2">
      <c r="A49" s="137"/>
      <c r="B49" s="251" t="s">
        <v>669</v>
      </c>
      <c r="C49" s="251"/>
      <c r="D49" s="137" t="s">
        <v>21</v>
      </c>
      <c r="E49" s="137" t="s">
        <v>670</v>
      </c>
      <c r="F49" s="138"/>
      <c r="G49" s="139">
        <v>1.5</v>
      </c>
      <c r="H49" s="152" t="s">
        <v>734</v>
      </c>
      <c r="I49" s="137" t="s">
        <v>663</v>
      </c>
    </row>
    <row r="50" spans="1:10" s="135" customFormat="1" ht="27" customHeight="1" x14ac:dyDescent="0.2">
      <c r="A50" s="137"/>
      <c r="B50" s="251" t="s">
        <v>671</v>
      </c>
      <c r="C50" s="251"/>
      <c r="D50" s="137" t="s">
        <v>21</v>
      </c>
      <c r="E50" s="137" t="s">
        <v>670</v>
      </c>
      <c r="F50" s="138"/>
      <c r="G50" s="139">
        <v>1.5</v>
      </c>
      <c r="H50" s="152" t="s">
        <v>734</v>
      </c>
      <c r="I50" s="137" t="s">
        <v>663</v>
      </c>
    </row>
    <row r="51" spans="1:10" s="135" customFormat="1" ht="21" customHeight="1" x14ac:dyDescent="0.2">
      <c r="A51" s="137"/>
      <c r="B51" s="251" t="s">
        <v>672</v>
      </c>
      <c r="C51" s="251"/>
      <c r="D51" s="137" t="s">
        <v>21</v>
      </c>
      <c r="E51" s="137" t="s">
        <v>673</v>
      </c>
      <c r="F51" s="138"/>
      <c r="G51" s="139">
        <v>3</v>
      </c>
      <c r="H51" s="152" t="s">
        <v>734</v>
      </c>
      <c r="I51" s="137" t="s">
        <v>674</v>
      </c>
    </row>
    <row r="52" spans="1:10" s="135" customFormat="1" ht="21" customHeight="1" x14ac:dyDescent="0.2">
      <c r="A52" s="137"/>
      <c r="B52" s="251" t="s">
        <v>675</v>
      </c>
      <c r="C52" s="251"/>
      <c r="D52" s="137" t="s">
        <v>21</v>
      </c>
      <c r="E52" s="137" t="s">
        <v>203</v>
      </c>
      <c r="F52" s="138"/>
      <c r="G52" s="139">
        <v>1.5</v>
      </c>
      <c r="H52" s="152" t="s">
        <v>734</v>
      </c>
      <c r="I52" s="137" t="s">
        <v>663</v>
      </c>
    </row>
    <row r="53" spans="1:10" s="135" customFormat="1" ht="21" customHeight="1" x14ac:dyDescent="0.2">
      <c r="A53" s="137"/>
      <c r="B53" s="251" t="s">
        <v>676</v>
      </c>
      <c r="C53" s="251"/>
      <c r="D53" s="137" t="s">
        <v>21</v>
      </c>
      <c r="E53" s="137" t="s">
        <v>677</v>
      </c>
      <c r="F53" s="138"/>
      <c r="G53" s="139">
        <v>0.625</v>
      </c>
      <c r="H53" s="152" t="s">
        <v>734</v>
      </c>
      <c r="I53" s="137" t="s">
        <v>663</v>
      </c>
    </row>
    <row r="54" spans="1:10" s="135" customFormat="1" ht="21" customHeight="1" x14ac:dyDescent="0.2">
      <c r="A54" s="137"/>
      <c r="B54" s="251" t="s">
        <v>676</v>
      </c>
      <c r="C54" s="251"/>
      <c r="D54" s="137" t="s">
        <v>21</v>
      </c>
      <c r="E54" s="137" t="s">
        <v>678</v>
      </c>
      <c r="F54" s="138"/>
      <c r="G54" s="139">
        <v>1.25</v>
      </c>
      <c r="H54" s="152" t="s">
        <v>734</v>
      </c>
      <c r="I54" s="137" t="s">
        <v>663</v>
      </c>
    </row>
    <row r="55" spans="1:10" s="135" customFormat="1" ht="21.75" customHeight="1" x14ac:dyDescent="0.2">
      <c r="A55" s="136"/>
      <c r="B55" s="173" t="s">
        <v>679</v>
      </c>
      <c r="C55" s="173"/>
      <c r="D55" s="137" t="s">
        <v>21</v>
      </c>
      <c r="E55" s="137" t="s">
        <v>534</v>
      </c>
      <c r="F55" s="136"/>
      <c r="G55" s="139">
        <v>2.6</v>
      </c>
      <c r="H55" s="152" t="s">
        <v>734</v>
      </c>
      <c r="I55" s="137" t="s">
        <v>663</v>
      </c>
      <c r="J55" s="135" t="s">
        <v>680</v>
      </c>
    </row>
    <row r="56" spans="1:10" s="135" customFormat="1" ht="21.75" customHeight="1" x14ac:dyDescent="0.2">
      <c r="A56" s="136"/>
      <c r="B56" s="173" t="s">
        <v>681</v>
      </c>
      <c r="C56" s="173"/>
      <c r="D56" s="137" t="s">
        <v>21</v>
      </c>
      <c r="E56" s="137" t="s">
        <v>490</v>
      </c>
      <c r="F56" s="136"/>
      <c r="G56" s="139">
        <v>1.9</v>
      </c>
      <c r="H56" s="152" t="s">
        <v>734</v>
      </c>
      <c r="I56" s="137" t="s">
        <v>663</v>
      </c>
      <c r="J56" s="135" t="s">
        <v>680</v>
      </c>
    </row>
    <row r="57" spans="1:10" s="135" customFormat="1" ht="21.75" customHeight="1" x14ac:dyDescent="0.2">
      <c r="A57" s="136"/>
      <c r="B57" s="173" t="s">
        <v>682</v>
      </c>
      <c r="C57" s="173"/>
      <c r="D57" s="137" t="s">
        <v>21</v>
      </c>
      <c r="E57" s="137" t="s">
        <v>122</v>
      </c>
      <c r="F57" s="136"/>
      <c r="G57" s="139">
        <v>2.5</v>
      </c>
      <c r="H57" s="152" t="s">
        <v>734</v>
      </c>
      <c r="I57" s="137" t="s">
        <v>663</v>
      </c>
      <c r="J57" s="135" t="s">
        <v>680</v>
      </c>
    </row>
    <row r="58" spans="1:10" s="135" customFormat="1" ht="21.75" customHeight="1" x14ac:dyDescent="0.2">
      <c r="A58" s="137"/>
      <c r="B58" s="239" t="s">
        <v>683</v>
      </c>
      <c r="C58" s="238"/>
      <c r="D58" s="137" t="s">
        <v>21</v>
      </c>
      <c r="E58" s="137" t="s">
        <v>670</v>
      </c>
      <c r="F58" s="138"/>
      <c r="G58" s="139">
        <v>1.1000000000000001</v>
      </c>
      <c r="H58" s="152" t="s">
        <v>734</v>
      </c>
      <c r="I58" s="137" t="s">
        <v>663</v>
      </c>
    </row>
    <row r="59" spans="1:10" s="135" customFormat="1" ht="21" customHeight="1" x14ac:dyDescent="0.2">
      <c r="A59" s="137"/>
      <c r="B59" s="239" t="s">
        <v>684</v>
      </c>
      <c r="C59" s="238"/>
      <c r="D59" s="137" t="s">
        <v>21</v>
      </c>
      <c r="E59" s="137" t="s">
        <v>678</v>
      </c>
      <c r="F59" s="138"/>
      <c r="G59" s="139">
        <v>1.5</v>
      </c>
      <c r="H59" s="152" t="s">
        <v>734</v>
      </c>
      <c r="I59" s="137" t="s">
        <v>663</v>
      </c>
    </row>
    <row r="60" spans="1:10" s="135" customFormat="1" ht="21" customHeight="1" x14ac:dyDescent="0.2">
      <c r="A60" s="137"/>
      <c r="B60" s="173" t="s">
        <v>685</v>
      </c>
      <c r="C60" s="173"/>
      <c r="D60" s="137" t="s">
        <v>21</v>
      </c>
      <c r="E60" s="137" t="s">
        <v>196</v>
      </c>
      <c r="F60" s="138"/>
      <c r="G60" s="139">
        <v>3.1</v>
      </c>
      <c r="H60" s="152" t="s">
        <v>734</v>
      </c>
      <c r="I60" s="137" t="s">
        <v>663</v>
      </c>
    </row>
    <row r="61" spans="1:10" ht="22.5" customHeight="1" x14ac:dyDescent="0.2">
      <c r="A61" s="123" t="s">
        <v>217</v>
      </c>
      <c r="B61" s="240" t="s">
        <v>218</v>
      </c>
      <c r="C61" s="240"/>
      <c r="D61" s="240"/>
      <c r="E61" s="240"/>
      <c r="F61" s="240"/>
      <c r="G61" s="240"/>
      <c r="H61" s="240"/>
      <c r="I61" s="240"/>
    </row>
    <row r="62" spans="1:10" x14ac:dyDescent="0.2">
      <c r="A62" s="115" t="s">
        <v>220</v>
      </c>
      <c r="B62" s="166" t="s">
        <v>590</v>
      </c>
      <c r="C62" s="166"/>
      <c r="D62" s="166"/>
      <c r="E62" s="166"/>
      <c r="F62" s="166"/>
      <c r="G62" s="166"/>
      <c r="H62" s="166"/>
      <c r="I62" s="166"/>
    </row>
    <row r="63" spans="1:10" s="135" customFormat="1" x14ac:dyDescent="0.2">
      <c r="A63" s="137"/>
      <c r="B63" s="251" t="s">
        <v>686</v>
      </c>
      <c r="C63" s="251"/>
      <c r="D63" s="137" t="s">
        <v>21</v>
      </c>
      <c r="E63" s="137" t="s">
        <v>196</v>
      </c>
      <c r="F63" s="137"/>
      <c r="G63" s="141">
        <v>3.1</v>
      </c>
      <c r="H63" s="118" t="s">
        <v>734</v>
      </c>
      <c r="I63" s="152" t="s">
        <v>480</v>
      </c>
    </row>
    <row r="64" spans="1:10" s="135" customFormat="1" x14ac:dyDescent="0.2">
      <c r="A64" s="137"/>
      <c r="B64" s="251" t="s">
        <v>687</v>
      </c>
      <c r="C64" s="251"/>
      <c r="D64" s="137" t="s">
        <v>21</v>
      </c>
      <c r="E64" s="137" t="s">
        <v>116</v>
      </c>
      <c r="F64" s="137"/>
      <c r="G64" s="141">
        <v>4</v>
      </c>
      <c r="H64" s="152" t="s">
        <v>734</v>
      </c>
      <c r="I64" s="152" t="s">
        <v>480</v>
      </c>
    </row>
    <row r="65" spans="1:9" s="135" customFormat="1" ht="27.75" customHeight="1" x14ac:dyDescent="0.2">
      <c r="A65" s="137"/>
      <c r="B65" s="251" t="s">
        <v>688</v>
      </c>
      <c r="C65" s="251"/>
      <c r="D65" s="137" t="s">
        <v>21</v>
      </c>
      <c r="E65" s="137" t="s">
        <v>670</v>
      </c>
      <c r="F65" s="137"/>
      <c r="G65" s="141">
        <v>1.5</v>
      </c>
      <c r="H65" s="152" t="s">
        <v>734</v>
      </c>
      <c r="I65" s="152" t="s">
        <v>480</v>
      </c>
    </row>
    <row r="66" spans="1:9" s="135" customFormat="1" ht="25.5" customHeight="1" x14ac:dyDescent="0.2">
      <c r="A66" s="137"/>
      <c r="B66" s="251" t="s">
        <v>689</v>
      </c>
      <c r="C66" s="251"/>
      <c r="D66" s="137" t="s">
        <v>21</v>
      </c>
      <c r="E66" s="137" t="s">
        <v>670</v>
      </c>
      <c r="F66" s="137"/>
      <c r="G66" s="141">
        <v>2.5</v>
      </c>
      <c r="H66" s="152" t="s">
        <v>734</v>
      </c>
      <c r="I66" s="152" t="s">
        <v>480</v>
      </c>
    </row>
    <row r="67" spans="1:9" s="135" customFormat="1" ht="17.25" customHeight="1" x14ac:dyDescent="0.2">
      <c r="A67" s="137"/>
      <c r="B67" s="251" t="s">
        <v>627</v>
      </c>
      <c r="C67" s="251"/>
      <c r="D67" s="137" t="s">
        <v>21</v>
      </c>
      <c r="E67" s="137" t="s">
        <v>203</v>
      </c>
      <c r="F67" s="137"/>
      <c r="G67" s="141">
        <v>1.4</v>
      </c>
      <c r="H67" s="152" t="s">
        <v>734</v>
      </c>
      <c r="I67" s="152" t="s">
        <v>480</v>
      </c>
    </row>
    <row r="68" spans="1:9" s="135" customFormat="1" ht="17.25" customHeight="1" x14ac:dyDescent="0.2">
      <c r="A68" s="137"/>
      <c r="B68" s="251" t="s">
        <v>690</v>
      </c>
      <c r="C68" s="251"/>
      <c r="D68" s="137" t="s">
        <v>21</v>
      </c>
      <c r="E68" s="137" t="s">
        <v>203</v>
      </c>
      <c r="F68" s="137"/>
      <c r="G68" s="141">
        <v>1.4</v>
      </c>
      <c r="H68" s="152" t="s">
        <v>734</v>
      </c>
      <c r="I68" s="152" t="s">
        <v>480</v>
      </c>
    </row>
    <row r="69" spans="1:9" s="135" customFormat="1" ht="39.75" customHeight="1" x14ac:dyDescent="0.2">
      <c r="A69" s="137"/>
      <c r="B69" s="251" t="s">
        <v>691</v>
      </c>
      <c r="C69" s="251"/>
      <c r="D69" s="137" t="s">
        <v>21</v>
      </c>
      <c r="E69" s="137" t="s">
        <v>203</v>
      </c>
      <c r="F69" s="137"/>
      <c r="G69" s="141">
        <v>1.4</v>
      </c>
      <c r="H69" s="152" t="s">
        <v>734</v>
      </c>
      <c r="I69" s="152" t="s">
        <v>480</v>
      </c>
    </row>
    <row r="70" spans="1:9" s="135" customFormat="1" ht="28.5" customHeight="1" x14ac:dyDescent="0.2">
      <c r="A70" s="137"/>
      <c r="B70" s="251" t="s">
        <v>692</v>
      </c>
      <c r="C70" s="251"/>
      <c r="D70" s="137" t="s">
        <v>21</v>
      </c>
      <c r="E70" s="137" t="s">
        <v>666</v>
      </c>
      <c r="F70" s="137"/>
      <c r="G70" s="141">
        <v>1.8</v>
      </c>
      <c r="H70" s="152" t="s">
        <v>734</v>
      </c>
      <c r="I70" s="152" t="s">
        <v>480</v>
      </c>
    </row>
    <row r="71" spans="1:9" s="135" customFormat="1" x14ac:dyDescent="0.2">
      <c r="A71" s="137"/>
      <c r="B71" s="251" t="s">
        <v>693</v>
      </c>
      <c r="C71" s="251"/>
      <c r="D71" s="137" t="s">
        <v>21</v>
      </c>
      <c r="E71" s="137" t="s">
        <v>116</v>
      </c>
      <c r="F71" s="137"/>
      <c r="G71" s="141">
        <v>4</v>
      </c>
      <c r="H71" s="152" t="s">
        <v>734</v>
      </c>
      <c r="I71" s="152" t="s">
        <v>480</v>
      </c>
    </row>
    <row r="72" spans="1:9" s="135" customFormat="1" x14ac:dyDescent="0.2">
      <c r="A72" s="137"/>
      <c r="B72" s="251" t="s">
        <v>694</v>
      </c>
      <c r="C72" s="251"/>
      <c r="D72" s="137" t="s">
        <v>21</v>
      </c>
      <c r="E72" s="137" t="s">
        <v>666</v>
      </c>
      <c r="F72" s="137"/>
      <c r="G72" s="141">
        <v>4</v>
      </c>
      <c r="H72" s="152" t="s">
        <v>734</v>
      </c>
      <c r="I72" s="152" t="s">
        <v>480</v>
      </c>
    </row>
    <row r="73" spans="1:9" s="135" customFormat="1" ht="41.25" customHeight="1" x14ac:dyDescent="0.2">
      <c r="A73" s="137"/>
      <c r="B73" s="251" t="s">
        <v>695</v>
      </c>
      <c r="C73" s="251"/>
      <c r="D73" s="137" t="s">
        <v>21</v>
      </c>
      <c r="E73" s="137" t="s">
        <v>670</v>
      </c>
      <c r="F73" s="137"/>
      <c r="G73" s="141">
        <v>3.5</v>
      </c>
      <c r="H73" s="152" t="s">
        <v>734</v>
      </c>
      <c r="I73" s="152" t="s">
        <v>480</v>
      </c>
    </row>
    <row r="74" spans="1:9" s="135" customFormat="1" x14ac:dyDescent="0.2">
      <c r="A74" s="137"/>
      <c r="B74" s="251" t="s">
        <v>696</v>
      </c>
      <c r="C74" s="251"/>
      <c r="D74" s="137" t="s">
        <v>21</v>
      </c>
      <c r="E74" s="137" t="s">
        <v>670</v>
      </c>
      <c r="F74" s="137"/>
      <c r="G74" s="141">
        <v>3.5</v>
      </c>
      <c r="H74" s="152" t="s">
        <v>734</v>
      </c>
      <c r="I74" s="152" t="s">
        <v>480</v>
      </c>
    </row>
    <row r="75" spans="1:9" s="135" customFormat="1" ht="28.5" customHeight="1" x14ac:dyDescent="0.2">
      <c r="A75" s="137"/>
      <c r="B75" s="251" t="s">
        <v>697</v>
      </c>
      <c r="C75" s="251"/>
      <c r="D75" s="137" t="s">
        <v>21</v>
      </c>
      <c r="E75" s="137" t="s">
        <v>670</v>
      </c>
      <c r="F75" s="137"/>
      <c r="G75" s="141">
        <v>5.0999999999999996</v>
      </c>
      <c r="H75" s="152" t="s">
        <v>734</v>
      </c>
      <c r="I75" s="152" t="s">
        <v>480</v>
      </c>
    </row>
    <row r="76" spans="1:9" s="135" customFormat="1" ht="42" customHeight="1" x14ac:dyDescent="0.2">
      <c r="A76" s="137"/>
      <c r="B76" s="251" t="s">
        <v>698</v>
      </c>
      <c r="C76" s="251"/>
      <c r="D76" s="137" t="s">
        <v>21</v>
      </c>
      <c r="E76" s="137" t="s">
        <v>670</v>
      </c>
      <c r="F76" s="137"/>
      <c r="G76" s="141">
        <v>5.0999999999999996</v>
      </c>
      <c r="H76" s="152" t="s">
        <v>734</v>
      </c>
      <c r="I76" s="152" t="s">
        <v>480</v>
      </c>
    </row>
    <row r="77" spans="1:9" s="135" customFormat="1" ht="29.25" customHeight="1" x14ac:dyDescent="0.2">
      <c r="A77" s="137"/>
      <c r="B77" s="251" t="s">
        <v>699</v>
      </c>
      <c r="C77" s="251"/>
      <c r="D77" s="137" t="s">
        <v>21</v>
      </c>
      <c r="E77" s="137" t="s">
        <v>670</v>
      </c>
      <c r="F77" s="137"/>
      <c r="G77" s="141">
        <v>5.0999999999999996</v>
      </c>
      <c r="H77" s="152" t="s">
        <v>734</v>
      </c>
      <c r="I77" s="152" t="s">
        <v>480</v>
      </c>
    </row>
    <row r="78" spans="1:9" s="135" customFormat="1" x14ac:dyDescent="0.2">
      <c r="A78" s="137"/>
      <c r="B78" s="251" t="s">
        <v>700</v>
      </c>
      <c r="C78" s="251"/>
      <c r="D78" s="137" t="s">
        <v>21</v>
      </c>
      <c r="E78" s="137" t="s">
        <v>670</v>
      </c>
      <c r="F78" s="137"/>
      <c r="G78" s="141">
        <v>5.0999999999999996</v>
      </c>
      <c r="H78" s="152" t="s">
        <v>734</v>
      </c>
      <c r="I78" s="152" t="s">
        <v>480</v>
      </c>
    </row>
    <row r="79" spans="1:9" s="135" customFormat="1" ht="63.75" x14ac:dyDescent="0.2">
      <c r="A79" s="137"/>
      <c r="B79" s="251" t="s">
        <v>701</v>
      </c>
      <c r="C79" s="251"/>
      <c r="D79" s="137" t="s">
        <v>21</v>
      </c>
      <c r="E79" s="137" t="s">
        <v>670</v>
      </c>
      <c r="F79" s="137"/>
      <c r="G79" s="141">
        <v>14.4</v>
      </c>
      <c r="H79" s="113" t="s">
        <v>702</v>
      </c>
      <c r="I79" s="152" t="s">
        <v>480</v>
      </c>
    </row>
    <row r="80" spans="1:9" s="135" customFormat="1" ht="63.75" x14ac:dyDescent="0.2">
      <c r="A80" s="137"/>
      <c r="B80" s="251" t="s">
        <v>703</v>
      </c>
      <c r="C80" s="251"/>
      <c r="D80" s="137" t="s">
        <v>21</v>
      </c>
      <c r="E80" s="137" t="s">
        <v>670</v>
      </c>
      <c r="F80" s="137"/>
      <c r="G80" s="141">
        <v>14.4</v>
      </c>
      <c r="H80" s="113" t="s">
        <v>702</v>
      </c>
      <c r="I80" s="152" t="s">
        <v>480</v>
      </c>
    </row>
    <row r="81" spans="1:9" s="135" customFormat="1" ht="63.75" x14ac:dyDescent="0.2">
      <c r="A81" s="137"/>
      <c r="B81" s="251" t="s">
        <v>704</v>
      </c>
      <c r="C81" s="251"/>
      <c r="D81" s="137" t="s">
        <v>21</v>
      </c>
      <c r="E81" s="137" t="s">
        <v>670</v>
      </c>
      <c r="F81" s="137"/>
      <c r="G81" s="141">
        <v>14.4</v>
      </c>
      <c r="H81" s="113" t="s">
        <v>702</v>
      </c>
      <c r="I81" s="152" t="s">
        <v>480</v>
      </c>
    </row>
    <row r="82" spans="1:9" s="135" customFormat="1" ht="63.75" x14ac:dyDescent="0.2">
      <c r="A82" s="137"/>
      <c r="B82" s="251" t="s">
        <v>705</v>
      </c>
      <c r="C82" s="251"/>
      <c r="D82" s="137" t="s">
        <v>21</v>
      </c>
      <c r="E82" s="137" t="s">
        <v>706</v>
      </c>
      <c r="F82" s="137"/>
      <c r="G82" s="141">
        <v>26</v>
      </c>
      <c r="H82" s="113" t="s">
        <v>702</v>
      </c>
      <c r="I82" s="152" t="s">
        <v>480</v>
      </c>
    </row>
    <row r="83" spans="1:9" s="135" customFormat="1" ht="63.75" x14ac:dyDescent="0.2">
      <c r="A83" s="137"/>
      <c r="B83" s="251" t="s">
        <v>707</v>
      </c>
      <c r="C83" s="251"/>
      <c r="D83" s="137" t="s">
        <v>21</v>
      </c>
      <c r="E83" s="137" t="s">
        <v>706</v>
      </c>
      <c r="F83" s="137"/>
      <c r="G83" s="141">
        <v>26.5</v>
      </c>
      <c r="H83" s="113" t="s">
        <v>702</v>
      </c>
      <c r="I83" s="152" t="s">
        <v>480</v>
      </c>
    </row>
    <row r="84" spans="1:9" s="135" customFormat="1" ht="63.75" x14ac:dyDescent="0.2">
      <c r="A84" s="137"/>
      <c r="B84" s="251" t="s">
        <v>708</v>
      </c>
      <c r="C84" s="251"/>
      <c r="D84" s="137" t="s">
        <v>21</v>
      </c>
      <c r="E84" s="137" t="s">
        <v>706</v>
      </c>
      <c r="F84" s="137"/>
      <c r="G84" s="141">
        <v>12.5</v>
      </c>
      <c r="H84" s="113" t="s">
        <v>702</v>
      </c>
      <c r="I84" s="152" t="s">
        <v>480</v>
      </c>
    </row>
    <row r="85" spans="1:9" s="135" customFormat="1" ht="63.75" x14ac:dyDescent="0.2">
      <c r="A85" s="137"/>
      <c r="B85" s="251" t="s">
        <v>709</v>
      </c>
      <c r="C85" s="251"/>
      <c r="D85" s="137" t="s">
        <v>21</v>
      </c>
      <c r="E85" s="137" t="s">
        <v>706</v>
      </c>
      <c r="F85" s="137"/>
      <c r="G85" s="141">
        <v>26.5</v>
      </c>
      <c r="H85" s="113" t="s">
        <v>702</v>
      </c>
      <c r="I85" s="152" t="s">
        <v>480</v>
      </c>
    </row>
    <row r="86" spans="1:9" s="135" customFormat="1" ht="63.75" x14ac:dyDescent="0.2">
      <c r="A86" s="137"/>
      <c r="B86" s="251" t="s">
        <v>710</v>
      </c>
      <c r="C86" s="251"/>
      <c r="D86" s="137" t="s">
        <v>21</v>
      </c>
      <c r="E86" s="137" t="s">
        <v>706</v>
      </c>
      <c r="F86" s="137"/>
      <c r="G86" s="141">
        <v>14.5</v>
      </c>
      <c r="H86" s="113" t="s">
        <v>702</v>
      </c>
      <c r="I86" s="152" t="s">
        <v>480</v>
      </c>
    </row>
    <row r="87" spans="1:9" s="135" customFormat="1" ht="63.75" x14ac:dyDescent="0.2">
      <c r="A87" s="137"/>
      <c r="B87" s="251" t="s">
        <v>711</v>
      </c>
      <c r="C87" s="251"/>
      <c r="D87" s="137" t="s">
        <v>21</v>
      </c>
      <c r="E87" s="137" t="s">
        <v>706</v>
      </c>
      <c r="F87" s="137"/>
      <c r="G87" s="141">
        <v>14.5</v>
      </c>
      <c r="H87" s="113" t="s">
        <v>702</v>
      </c>
      <c r="I87" s="152" t="s">
        <v>480</v>
      </c>
    </row>
    <row r="88" spans="1:9" s="135" customFormat="1" ht="63.75" x14ac:dyDescent="0.2">
      <c r="A88" s="137"/>
      <c r="B88" s="251" t="s">
        <v>712</v>
      </c>
      <c r="C88" s="251"/>
      <c r="D88" s="137" t="s">
        <v>21</v>
      </c>
      <c r="E88" s="137" t="s">
        <v>706</v>
      </c>
      <c r="F88" s="137"/>
      <c r="G88" s="141">
        <v>11.05</v>
      </c>
      <c r="H88" s="113" t="s">
        <v>702</v>
      </c>
      <c r="I88" s="152" t="s">
        <v>480</v>
      </c>
    </row>
    <row r="89" spans="1:9" s="135" customFormat="1" ht="63.75" x14ac:dyDescent="0.2">
      <c r="A89" s="137"/>
      <c r="B89" s="251" t="s">
        <v>713</v>
      </c>
      <c r="C89" s="251"/>
      <c r="D89" s="137" t="s">
        <v>21</v>
      </c>
      <c r="E89" s="137" t="s">
        <v>706</v>
      </c>
      <c r="F89" s="137"/>
      <c r="G89" s="141">
        <v>16.5</v>
      </c>
      <c r="H89" s="113" t="s">
        <v>702</v>
      </c>
      <c r="I89" s="152" t="s">
        <v>480</v>
      </c>
    </row>
    <row r="90" spans="1:9" s="135" customFormat="1" ht="63.75" x14ac:dyDescent="0.2">
      <c r="A90" s="137"/>
      <c r="B90" s="251" t="s">
        <v>714</v>
      </c>
      <c r="C90" s="251"/>
      <c r="D90" s="137" t="s">
        <v>21</v>
      </c>
      <c r="E90" s="137" t="s">
        <v>706</v>
      </c>
      <c r="F90" s="137"/>
      <c r="G90" s="141">
        <v>26.5</v>
      </c>
      <c r="H90" s="113" t="s">
        <v>702</v>
      </c>
      <c r="I90" s="152" t="s">
        <v>480</v>
      </c>
    </row>
    <row r="91" spans="1:9" s="135" customFormat="1" ht="63.75" x14ac:dyDescent="0.2">
      <c r="A91" s="137"/>
      <c r="B91" s="251" t="s">
        <v>715</v>
      </c>
      <c r="C91" s="251"/>
      <c r="D91" s="137" t="s">
        <v>21</v>
      </c>
      <c r="E91" s="137" t="s">
        <v>706</v>
      </c>
      <c r="F91" s="137"/>
      <c r="G91" s="141">
        <v>26</v>
      </c>
      <c r="H91" s="113" t="s">
        <v>702</v>
      </c>
      <c r="I91" s="152" t="s">
        <v>480</v>
      </c>
    </row>
    <row r="92" spans="1:9" ht="15.75" customHeight="1" x14ac:dyDescent="0.2">
      <c r="A92" s="113" t="s">
        <v>460</v>
      </c>
      <c r="B92" s="166" t="s">
        <v>717</v>
      </c>
      <c r="C92" s="166"/>
      <c r="D92" s="166"/>
      <c r="E92" s="166"/>
      <c r="F92" s="166"/>
      <c r="G92" s="166"/>
      <c r="H92" s="166"/>
      <c r="I92" s="166"/>
    </row>
    <row r="93" spans="1:9" x14ac:dyDescent="0.2">
      <c r="A93" s="127"/>
      <c r="G93" s="7"/>
      <c r="H93" s="7"/>
      <c r="I93" s="128"/>
    </row>
    <row r="94" spans="1:9" x14ac:dyDescent="0.2">
      <c r="A94" s="127"/>
      <c r="G94" s="128"/>
      <c r="H94" s="128"/>
      <c r="I94" s="128"/>
    </row>
    <row r="95" spans="1:9" x14ac:dyDescent="0.2">
      <c r="A95" s="127"/>
    </row>
    <row r="96" spans="1:9" x14ac:dyDescent="0.2">
      <c r="A96" s="127"/>
    </row>
  </sheetData>
  <mergeCells count="96">
    <mergeCell ref="A1:I1"/>
    <mergeCell ref="A3:I3"/>
    <mergeCell ref="A5:I5"/>
    <mergeCell ref="A7:C7"/>
    <mergeCell ref="D7:D8"/>
    <mergeCell ref="F7:G7"/>
    <mergeCell ref="H7:H8"/>
    <mergeCell ref="I7:I8"/>
    <mergeCell ref="B8:C8"/>
    <mergeCell ref="A17:A18"/>
    <mergeCell ref="A19:A20"/>
    <mergeCell ref="B9:I9"/>
    <mergeCell ref="B10:I10"/>
    <mergeCell ref="A12:A13"/>
    <mergeCell ref="A14:A16"/>
    <mergeCell ref="A27:A28"/>
    <mergeCell ref="A29:A30"/>
    <mergeCell ref="B27:C28"/>
    <mergeCell ref="B29:C30"/>
    <mergeCell ref="B21:I21"/>
    <mergeCell ref="A23:A24"/>
    <mergeCell ref="A25:A26"/>
    <mergeCell ref="B25:C26"/>
    <mergeCell ref="B42:I42"/>
    <mergeCell ref="B32:H32"/>
    <mergeCell ref="A34:I34"/>
    <mergeCell ref="A35:C35"/>
    <mergeCell ref="D35:D36"/>
    <mergeCell ref="F35:G35"/>
    <mergeCell ref="H35:H36"/>
    <mergeCell ref="I35:I36"/>
    <mergeCell ref="B36:C36"/>
    <mergeCell ref="B37:I37"/>
    <mergeCell ref="B38:I38"/>
    <mergeCell ref="A39:A40"/>
    <mergeCell ref="B39:I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I61"/>
    <mergeCell ref="B62:I62"/>
    <mergeCell ref="B63:C63"/>
    <mergeCell ref="B64:C64"/>
    <mergeCell ref="B65:C65"/>
    <mergeCell ref="B78:C78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90:C90"/>
    <mergeCell ref="B79:C79"/>
    <mergeCell ref="B80:C80"/>
    <mergeCell ref="B81:C81"/>
    <mergeCell ref="B82:C82"/>
    <mergeCell ref="B83:C83"/>
    <mergeCell ref="B84:C84"/>
    <mergeCell ref="B31:C31"/>
    <mergeCell ref="A2:I2"/>
    <mergeCell ref="B91:C91"/>
    <mergeCell ref="B92:I92"/>
    <mergeCell ref="B11:C11"/>
    <mergeCell ref="B12:C13"/>
    <mergeCell ref="B14:C16"/>
    <mergeCell ref="B17:C18"/>
    <mergeCell ref="B19:C20"/>
    <mergeCell ref="B22:C22"/>
    <mergeCell ref="B23:C24"/>
    <mergeCell ref="B85:C85"/>
    <mergeCell ref="B86:C86"/>
    <mergeCell ref="B87:C87"/>
    <mergeCell ref="B88:C88"/>
    <mergeCell ref="B89:C89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2" firstPageNumber="33" fitToWidth="0" fitToHeight="0" orientation="landscape" useFirstPageNumber="1" r:id="rId1"/>
  <headerFooter>
    <oddHeader>&amp;C&amp;"Times New Roman,обычный"&amp;14&amp;P</oddHeader>
  </headerFooter>
  <rowBreaks count="2" manualBreakCount="2">
    <brk id="18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Стоимость СПбГУТ и СПбКТ</vt:lpstr>
      <vt:lpstr>АКТ</vt:lpstr>
      <vt:lpstr>СКТ</vt:lpstr>
      <vt:lpstr>АКТ!Заголовки_для_печати</vt:lpstr>
      <vt:lpstr>СКТ!Заголовки_для_печати</vt:lpstr>
      <vt:lpstr>АКТ!Область_печати</vt:lpstr>
      <vt:lpstr>СКТ!Область_печати</vt:lpstr>
      <vt:lpstr>'Стоимость СПбГУТ и СПбКТ'!Область_печати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2016-07-26T10:38:21Z</dcterms:modified>
</cp:coreProperties>
</file>